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5" yWindow="-45" windowWidth="23130" windowHeight="12675" tabRatio="851" activeTab="1"/>
  </bookViews>
  <sheets>
    <sheet name="NieStac" sheetId="30" r:id="rId1"/>
    <sheet name="Tabela_efektów" sheetId="22" r:id="rId2"/>
    <sheet name="Wiedza" sheetId="23" r:id="rId3"/>
    <sheet name="Umiejętności" sheetId="24" r:id="rId4"/>
    <sheet name="Kompetencje" sheetId="25" r:id="rId5"/>
    <sheet name="Statystyki" sheetId="26" r:id="rId6"/>
    <sheet name="Kompetencje_inżynierskie" sheetId="29" r:id="rId7"/>
    <sheet name="Opis_efektów_inż" sheetId="28" r:id="rId8"/>
  </sheets>
  <externalReferences>
    <externalReference r:id="rId9"/>
  </externalReference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 localSheetId="0">NieStac!$J$36</definedName>
    <definedName name="_rok1" localSheetId="7">[1]Stac!$J$35</definedName>
    <definedName name="_rok1">#REF!</definedName>
    <definedName name="_rok2" localSheetId="6">[1]Stac!$J$61</definedName>
    <definedName name="_rok2" localSheetId="0">NieStac!#REF!</definedName>
    <definedName name="_rok2" localSheetId="7">[1]Stac!$J$61</definedName>
    <definedName name="_rok2">#REF!</definedName>
    <definedName name="_rok3" localSheetId="6">[1]Stac!$J$85</definedName>
    <definedName name="_rok3" localSheetId="0">NieStac!#REF!</definedName>
    <definedName name="_rok3" localSheetId="7">[1]Stac!$J$85</definedName>
    <definedName name="_rok3">#REF!</definedName>
    <definedName name="_rok4" localSheetId="6">[1]Stac!$J$97</definedName>
    <definedName name="_rok4" localSheetId="0">NieStac!$J$58</definedName>
    <definedName name="_rok4" localSheetId="7">[1]Stac!$J$97</definedName>
    <definedName name="_rok4">#REF!</definedName>
    <definedName name="_sem1" localSheetId="0">NieStac!$I$23</definedName>
    <definedName name="_sem1">#REF!</definedName>
    <definedName name="_sem2" localSheetId="0">NieStac!$I$35</definedName>
    <definedName name="_sem2">#REF!</definedName>
    <definedName name="_sem3" localSheetId="0">NieStac!$I$48</definedName>
    <definedName name="_sem3">#REF!</definedName>
    <definedName name="_sem4" localSheetId="0">NieStac!$I$55</definedName>
    <definedName name="_sem4">#REF!</definedName>
    <definedName name="_sem5" localSheetId="0">NieStac!#REF!</definedName>
    <definedName name="_sem5">#REF!</definedName>
    <definedName name="_sem6" localSheetId="0">NieStac!#REF!</definedName>
    <definedName name="_sem6">#REF!</definedName>
    <definedName name="_sem7" localSheetId="0">NieStac!$I$58</definedName>
    <definedName name="_sem7">#REF!</definedName>
    <definedName name="_wyk1" localSheetId="6">[1]Stac!$E$21</definedName>
    <definedName name="_wyk1" localSheetId="0">NieStac!$E$23</definedName>
    <definedName name="_wyk1" localSheetId="7">[1]Stac!$E$21</definedName>
    <definedName name="_wyk1">#REF!</definedName>
    <definedName name="_wyk2" localSheetId="6">[1]Stac!$E$34</definedName>
    <definedName name="_wyk2" localSheetId="0">NieStac!$E$35</definedName>
    <definedName name="_wyk2" localSheetId="7">[1]Stac!$E$34</definedName>
    <definedName name="_wyk2">#REF!</definedName>
    <definedName name="_wyk3" localSheetId="6">[1]Stac!$E$48</definedName>
    <definedName name="_wyk3" localSheetId="0">NieStac!$E$48</definedName>
    <definedName name="_wyk3" localSheetId="7">[1]Stac!$E$48</definedName>
    <definedName name="_wyk3">#REF!</definedName>
    <definedName name="_wyk4" localSheetId="6">[1]Stac!$E$60</definedName>
    <definedName name="_wyk4" localSheetId="0">NieStac!#REF!</definedName>
    <definedName name="_wyk4" localSheetId="7">[1]Stac!$E$60</definedName>
    <definedName name="_wyk4">#REF!</definedName>
    <definedName name="_wyk5" localSheetId="6">[1]Stac!$E$71</definedName>
    <definedName name="_wyk5" localSheetId="0">NieStac!#REF!</definedName>
    <definedName name="_wyk5" localSheetId="7">[1]Stac!$E$71</definedName>
    <definedName name="_wyk5">#REF!</definedName>
    <definedName name="_wyk6" localSheetId="6">[1]Stac!$E$84</definedName>
    <definedName name="_wyk6" localSheetId="0">NieStac!#REF!</definedName>
    <definedName name="_wyk6" localSheetId="7">[1]Stac!$E$84</definedName>
    <definedName name="_wyk6">#REF!</definedName>
    <definedName name="_wyk7" localSheetId="6">[1]Stac!$E$97</definedName>
    <definedName name="_wyk7" localSheetId="0">NieStac!$E$58</definedName>
    <definedName name="_wyk7" localSheetId="7">[1]Stac!$E$97</definedName>
    <definedName name="_wyk7">#REF!</definedName>
    <definedName name="all" localSheetId="6">[1]Stac!#REF!</definedName>
    <definedName name="all" localSheetId="0">NieStac!$D$62</definedName>
    <definedName name="all" localSheetId="7">[1]Stac!#REF!</definedName>
    <definedName name="all">#REF!</definedName>
    <definedName name="_xlnm.Print_Area" localSheetId="0">NieStac!$B$1:$T$75</definedName>
    <definedName name="_xlnm.Print_Area" localSheetId="1">Tabela_efektów!$A$1:$BB$50</definedName>
    <definedName name="razem1" localSheetId="6">#REF!</definedName>
    <definedName name="razem1" localSheetId="7">#REF!</definedName>
    <definedName name="razem1">#REF!</definedName>
    <definedName name="razem2" localSheetId="6">#REF!</definedName>
    <definedName name="razem2" localSheetId="7">#REF!</definedName>
    <definedName name="razem2">#REF!</definedName>
    <definedName name="razem3" localSheetId="6">#REF!</definedName>
    <definedName name="razem3" localSheetId="7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0">NieStac!$E$24</definedName>
    <definedName name="suma1">#REF!</definedName>
    <definedName name="suma2" localSheetId="0">NieStac!$E$36</definedName>
    <definedName name="suma2">#REF!</definedName>
    <definedName name="suma3" localSheetId="0">NieStac!$E$49</definedName>
    <definedName name="suma3">#REF!</definedName>
    <definedName name="suma4" localSheetId="0">NieStac!$E$56</definedName>
    <definedName name="suma4">#REF!</definedName>
    <definedName name="suma5" localSheetId="0">NieStac!#REF!</definedName>
    <definedName name="suma5">#REF!</definedName>
    <definedName name="suma6" localSheetId="0">NieStac!#REF!</definedName>
    <definedName name="suma6">#REF!</definedName>
    <definedName name="suma7" localSheetId="0">NieStac!$E$59</definedName>
    <definedName name="suma7">#REF!</definedName>
    <definedName name="year1" localSheetId="6">#REF!</definedName>
    <definedName name="year1" localSheetId="7">#REF!</definedName>
    <definedName name="year1">#REF!</definedName>
    <definedName name="year2" localSheetId="6">#REF!</definedName>
    <definedName name="year2" localSheetId="7">#REF!</definedName>
    <definedName name="year2">#REF!</definedName>
    <definedName name="year3" localSheetId="6">#REF!</definedName>
    <definedName name="year3" localSheetId="7">#REF!</definedName>
    <definedName name="year3">#REF!</definedName>
    <definedName name="year4" localSheetId="6">#REF!</definedName>
    <definedName name="year4">#REF!</definedName>
    <definedName name="Z_94A1F9DC_A3E4_41B7_B4B1_70A52F79F098_.wvu.Rows" localSheetId="6" hidden="1">Kompetencje_inżynierskie!$4:$5,Kompetencje_inżynierskie!$17:$19,Kompetencje_inżynierskie!$21:$21,Kompetencje_inżynierskie!$40:$42,Kompetencje_inżynierskie!$47:$47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 hidden="1">Kompetencje_inżynierskie!$4:$5,Kompetencje_inżynierskie!$17:$19,Kompetencje_inżynierskie!$21:$21,Kompetencje_inżynierskie!$40:$42,Kompetencje_inżynierskie!$47:$47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29"/>
  <c r="C46"/>
  <c r="C45"/>
  <c r="C33"/>
  <c r="C34"/>
  <c r="C35"/>
  <c r="C36"/>
  <c r="C37"/>
  <c r="C38"/>
  <c r="C32"/>
  <c r="C21"/>
  <c r="C22"/>
  <c r="C23"/>
  <c r="C24"/>
  <c r="C25"/>
  <c r="C26"/>
  <c r="C19"/>
  <c r="C20"/>
  <c r="C7"/>
  <c r="C8"/>
  <c r="C9"/>
  <c r="C10"/>
  <c r="C11"/>
  <c r="C12"/>
  <c r="C13"/>
  <c r="C6"/>
  <c r="B45"/>
  <c r="B46"/>
  <c r="B44"/>
  <c r="B33"/>
  <c r="B34"/>
  <c r="B35"/>
  <c r="B36"/>
  <c r="B37"/>
  <c r="B38"/>
  <c r="B32"/>
  <c r="B20"/>
  <c r="B21"/>
  <c r="B22"/>
  <c r="B23"/>
  <c r="B24"/>
  <c r="B25"/>
  <c r="B26"/>
  <c r="B19"/>
  <c r="B7"/>
  <c r="B8"/>
  <c r="B9"/>
  <c r="B10"/>
  <c r="B11"/>
  <c r="B12"/>
  <c r="B13"/>
  <c r="B6"/>
  <c r="A45"/>
  <c r="A46"/>
  <c r="A44"/>
  <c r="A42"/>
  <c r="A33"/>
  <c r="A34"/>
  <c r="A35"/>
  <c r="A36"/>
  <c r="A37"/>
  <c r="A38"/>
  <c r="A32"/>
  <c r="A30"/>
  <c r="A33" i="22"/>
  <c r="A20" i="29"/>
  <c r="A21"/>
  <c r="A22"/>
  <c r="A23"/>
  <c r="A24"/>
  <c r="A25"/>
  <c r="A26"/>
  <c r="A19"/>
  <c r="A17"/>
  <c r="A7"/>
  <c r="A8"/>
  <c r="A9"/>
  <c r="A10"/>
  <c r="A11"/>
  <c r="A12"/>
  <c r="A13"/>
  <c r="A15"/>
  <c r="A16"/>
  <c r="A18"/>
  <c r="A28"/>
  <c r="A29"/>
  <c r="A31"/>
  <c r="A40"/>
  <c r="A41"/>
  <c r="A43"/>
  <c r="A6"/>
  <c r="AW34" i="22" l="1"/>
  <c r="AX34"/>
  <c r="AY34"/>
  <c r="AZ34"/>
  <c r="BA34"/>
  <c r="BB34"/>
  <c r="AW35"/>
  <c r="AX35"/>
  <c r="AY35"/>
  <c r="AZ35"/>
  <c r="BA35"/>
  <c r="BB35"/>
  <c r="AW36"/>
  <c r="AX36"/>
  <c r="AY36"/>
  <c r="AZ36"/>
  <c r="BA36"/>
  <c r="BB36"/>
  <c r="AW37"/>
  <c r="AX37"/>
  <c r="AY37"/>
  <c r="AZ37"/>
  <c r="BA37"/>
  <c r="BB37"/>
  <c r="AW38"/>
  <c r="AX38"/>
  <c r="AY38"/>
  <c r="AZ38"/>
  <c r="BA38"/>
  <c r="BB38"/>
  <c r="AW39"/>
  <c r="AX39"/>
  <c r="AY39"/>
  <c r="AZ39"/>
  <c r="BA39"/>
  <c r="BB39"/>
  <c r="AW40"/>
  <c r="AX40"/>
  <c r="AY40"/>
  <c r="AZ40"/>
  <c r="BA40"/>
  <c r="BB40"/>
  <c r="AW45"/>
  <c r="AX45"/>
  <c r="AY45"/>
  <c r="AZ45"/>
  <c r="BA45"/>
  <c r="BB45"/>
  <c r="AW46"/>
  <c r="AX46"/>
  <c r="AY46"/>
  <c r="AZ46"/>
  <c r="BA46"/>
  <c r="BB46"/>
  <c r="AW47"/>
  <c r="AX47"/>
  <c r="AY47"/>
  <c r="AZ47"/>
  <c r="BA47"/>
  <c r="BB47"/>
  <c r="AW48"/>
  <c r="AX48"/>
  <c r="AY48"/>
  <c r="AZ48"/>
  <c r="BA48"/>
  <c r="BB48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48"/>
  <c r="AV47"/>
  <c r="AV46"/>
  <c r="AV45"/>
  <c r="AV44"/>
  <c r="AV40"/>
  <c r="AV39"/>
  <c r="AV38"/>
  <c r="AV37"/>
  <c r="AV36"/>
  <c r="AV35"/>
  <c r="AV34"/>
  <c r="AV33"/>
  <c r="AV28"/>
  <c r="AV27"/>
  <c r="AV26"/>
  <c r="AV25"/>
  <c r="AV24"/>
  <c r="AV23"/>
  <c r="AV22"/>
  <c r="AV21"/>
  <c r="AV20"/>
  <c r="AV19"/>
  <c r="AV16"/>
  <c r="AV15"/>
  <c r="AV14"/>
  <c r="AV13"/>
  <c r="AV12"/>
  <c r="AV11"/>
  <c r="AV10"/>
  <c r="AV9"/>
  <c r="AV8"/>
  <c r="AV7"/>
  <c r="AV6"/>
  <c r="T48"/>
  <c r="T47"/>
  <c r="T46"/>
  <c r="T45"/>
  <c r="T44"/>
  <c r="T40"/>
  <c r="T39"/>
  <c r="T38"/>
  <c r="T37"/>
  <c r="T36"/>
  <c r="T35"/>
  <c r="T34"/>
  <c r="T33"/>
  <c r="T28"/>
  <c r="T27"/>
  <c r="T26"/>
  <c r="T25"/>
  <c r="T24"/>
  <c r="T23"/>
  <c r="T22"/>
  <c r="T21"/>
  <c r="T20"/>
  <c r="T19"/>
  <c r="T16"/>
  <c r="T15"/>
  <c r="T14"/>
  <c r="T13"/>
  <c r="T12"/>
  <c r="T11"/>
  <c r="T10"/>
  <c r="T9"/>
  <c r="T8"/>
  <c r="T7"/>
  <c r="T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A27"/>
  <c r="A26"/>
  <c r="A25"/>
  <c r="A23"/>
  <c r="A22"/>
  <c r="A21"/>
  <c r="A20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A47"/>
  <c r="A46"/>
  <c r="A45"/>
  <c r="AW9" l="1"/>
  <c r="AX9"/>
  <c r="AY9"/>
  <c r="AZ9"/>
  <c r="BA9"/>
  <c r="BB9"/>
  <c r="AW10"/>
  <c r="AX10"/>
  <c r="AY10"/>
  <c r="AZ10"/>
  <c r="BA10"/>
  <c r="BB10"/>
  <c r="AW11"/>
  <c r="AX11"/>
  <c r="AY11"/>
  <c r="AZ11"/>
  <c r="BA11"/>
  <c r="BB11"/>
  <c r="AW12"/>
  <c r="AX12"/>
  <c r="AY12"/>
  <c r="AZ12"/>
  <c r="BA12"/>
  <c r="BB12"/>
  <c r="AW13"/>
  <c r="AX13"/>
  <c r="AY13"/>
  <c r="AZ13"/>
  <c r="BA13"/>
  <c r="BB13"/>
  <c r="AW14"/>
  <c r="AX14"/>
  <c r="AY14"/>
  <c r="AZ14"/>
  <c r="BA14"/>
  <c r="BB14"/>
  <c r="AW15"/>
  <c r="AX15"/>
  <c r="AY15"/>
  <c r="AZ15"/>
  <c r="BA15"/>
  <c r="BB15"/>
  <c r="AW20"/>
  <c r="AX20"/>
  <c r="AY20"/>
  <c r="AZ20"/>
  <c r="BA20"/>
  <c r="BB20"/>
  <c r="AW21"/>
  <c r="AX21"/>
  <c r="AY21"/>
  <c r="AZ21"/>
  <c r="BA21"/>
  <c r="BB21"/>
  <c r="AW22"/>
  <c r="AX22"/>
  <c r="AY22"/>
  <c r="AZ22"/>
  <c r="BA22"/>
  <c r="BB22"/>
  <c r="AW23"/>
  <c r="AX23"/>
  <c r="AY23"/>
  <c r="AZ23"/>
  <c r="BA23"/>
  <c r="BB23"/>
  <c r="AW24"/>
  <c r="AX24"/>
  <c r="AY24"/>
  <c r="AZ24"/>
  <c r="BA24"/>
  <c r="BB24"/>
  <c r="AW25"/>
  <c r="AX25"/>
  <c r="AY25"/>
  <c r="AZ25"/>
  <c r="BA25"/>
  <c r="BB25"/>
  <c r="AW26"/>
  <c r="AX26"/>
  <c r="AY26"/>
  <c r="AZ26"/>
  <c r="BA26"/>
  <c r="BB26"/>
  <c r="AW27"/>
  <c r="AX27"/>
  <c r="AY27"/>
  <c r="AZ27"/>
  <c r="BA27"/>
  <c r="BB27"/>
  <c r="AX8"/>
  <c r="AY8"/>
  <c r="AZ8"/>
  <c r="BA8"/>
  <c r="BB8"/>
  <c r="AW8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U8"/>
  <c r="B9"/>
  <c r="C9"/>
  <c r="D9"/>
  <c r="E9"/>
  <c r="F9"/>
  <c r="G9"/>
  <c r="H9"/>
  <c r="I9"/>
  <c r="J9"/>
  <c r="K9"/>
  <c r="L9"/>
  <c r="M9"/>
  <c r="N9"/>
  <c r="O9"/>
  <c r="P9"/>
  <c r="Q9"/>
  <c r="R9"/>
  <c r="S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B8"/>
  <c r="C8"/>
  <c r="D8"/>
  <c r="E8"/>
  <c r="F8"/>
  <c r="G8"/>
  <c r="H8"/>
  <c r="I8"/>
  <c r="J8"/>
  <c r="K8"/>
  <c r="L8"/>
  <c r="M8"/>
  <c r="N8"/>
  <c r="O8"/>
  <c r="P8"/>
  <c r="Q8"/>
  <c r="R8"/>
  <c r="S8"/>
  <c r="A48"/>
  <c r="A35"/>
  <c r="A36"/>
  <c r="A37"/>
  <c r="A38"/>
  <c r="A39"/>
  <c r="A40"/>
  <c r="A34"/>
  <c r="A44"/>
  <c r="A19"/>
  <c r="A24"/>
  <c r="A28"/>
  <c r="A9"/>
  <c r="A10"/>
  <c r="A11"/>
  <c r="A12"/>
  <c r="A13"/>
  <c r="A14"/>
  <c r="A15"/>
  <c r="A16"/>
  <c r="A6"/>
  <c r="A8"/>
  <c r="D72" i="30"/>
  <c r="D70"/>
  <c r="D71" s="1"/>
  <c r="D69"/>
  <c r="D67"/>
  <c r="D66"/>
  <c r="K58"/>
  <c r="J55"/>
  <c r="I55"/>
  <c r="H55"/>
  <c r="G55"/>
  <c r="F55"/>
  <c r="E55"/>
  <c r="N54"/>
  <c r="K54"/>
  <c r="A54"/>
  <c r="N53"/>
  <c r="K53"/>
  <c r="K55" s="1"/>
  <c r="B53"/>
  <c r="M53" s="1"/>
  <c r="A53"/>
  <c r="K48"/>
  <c r="J48"/>
  <c r="I48"/>
  <c r="H48"/>
  <c r="G48"/>
  <c r="F48"/>
  <c r="E48"/>
  <c r="A45"/>
  <c r="A44"/>
  <c r="B42"/>
  <c r="B43" s="1"/>
  <c r="B44" s="1"/>
  <c r="A42"/>
  <c r="K35"/>
  <c r="J35"/>
  <c r="I35"/>
  <c r="H35"/>
  <c r="G35"/>
  <c r="F35"/>
  <c r="E35"/>
  <c r="A29"/>
  <c r="B28"/>
  <c r="B29" s="1"/>
  <c r="A28"/>
  <c r="K23"/>
  <c r="J23"/>
  <c r="J36" s="1"/>
  <c r="I23"/>
  <c r="H23"/>
  <c r="G23"/>
  <c r="F23"/>
  <c r="E23"/>
  <c r="A23"/>
  <c r="N18"/>
  <c r="N16"/>
  <c r="B16"/>
  <c r="M16" s="1"/>
  <c r="A16"/>
  <c r="K12"/>
  <c r="D9"/>
  <c r="F58" l="1"/>
  <c r="E56"/>
  <c r="E36"/>
  <c r="B54"/>
  <c r="M54" s="1"/>
  <c r="H58"/>
  <c r="J56"/>
  <c r="J58" s="1"/>
  <c r="E49"/>
  <c r="E58"/>
  <c r="I58"/>
  <c r="G58"/>
  <c r="A30"/>
  <c r="B30"/>
  <c r="B31" s="1"/>
  <c r="B32" s="1"/>
  <c r="B33" s="1"/>
  <c r="B34" s="1"/>
  <c r="B46"/>
  <c r="B47" s="1"/>
  <c r="B45"/>
  <c r="A17"/>
  <c r="B17"/>
  <c r="E24"/>
  <c r="C40" i="29"/>
  <c r="C41"/>
  <c r="C42"/>
  <c r="C43"/>
  <c r="C47"/>
  <c r="C48"/>
  <c r="B40"/>
  <c r="B41"/>
  <c r="B42"/>
  <c r="B43"/>
  <c r="B47"/>
  <c r="C14"/>
  <c r="C15"/>
  <c r="C16"/>
  <c r="C17"/>
  <c r="C18"/>
  <c r="C27"/>
  <c r="C28"/>
  <c r="C29"/>
  <c r="C30"/>
  <c r="C31"/>
  <c r="C39"/>
  <c r="B14"/>
  <c r="B15"/>
  <c r="B16"/>
  <c r="B17"/>
  <c r="B18"/>
  <c r="B27"/>
  <c r="B28"/>
  <c r="B29"/>
  <c r="B30"/>
  <c r="B31"/>
  <c r="B39"/>
  <c r="D68" i="30" l="1"/>
  <c r="D62"/>
  <c r="D64" s="1"/>
  <c r="E59"/>
  <c r="A18"/>
  <c r="B18"/>
  <c r="A19" l="1"/>
  <c r="B19"/>
  <c r="M18"/>
  <c r="AR53" i="22"/>
  <c r="AJ53"/>
  <c r="X53"/>
  <c r="AW53"/>
  <c r="AY53"/>
  <c r="U53"/>
  <c r="AN53"/>
  <c r="AF53"/>
  <c r="AB53"/>
  <c r="AP53"/>
  <c r="AL53"/>
  <c r="AD53"/>
  <c r="Z53"/>
  <c r="BA53"/>
  <c r="AT53"/>
  <c r="AH53"/>
  <c r="V53"/>
  <c r="AU53"/>
  <c r="AS53"/>
  <c r="AQ53"/>
  <c r="AO53"/>
  <c r="AM53"/>
  <c r="AK53"/>
  <c r="AI53"/>
  <c r="AG53"/>
  <c r="AE53"/>
  <c r="AC53"/>
  <c r="AA53"/>
  <c r="Y53"/>
  <c r="W53"/>
  <c r="BB53"/>
  <c r="AZ53"/>
  <c r="AX53"/>
  <c r="B20" i="30" l="1"/>
  <c r="A20"/>
  <c r="N53" i="22"/>
  <c r="R53"/>
  <c r="B53"/>
  <c r="P53"/>
  <c r="L53"/>
  <c r="J53"/>
  <c r="H53"/>
  <c r="S53"/>
  <c r="Q53"/>
  <c r="O53"/>
  <c r="M53"/>
  <c r="K53"/>
  <c r="I53"/>
  <c r="G53"/>
  <c r="E53"/>
  <c r="C53"/>
  <c r="F53"/>
  <c r="D53"/>
  <c r="B48" i="29"/>
  <c r="D48"/>
  <c r="A48"/>
  <c r="AW49" i="22"/>
  <c r="AX49"/>
  <c r="AY49"/>
  <c r="AZ49"/>
  <c r="BA49"/>
  <c r="BB49"/>
  <c r="A49"/>
  <c r="A21" i="30" l="1"/>
  <c r="B21"/>
  <c r="A51" i="22"/>
  <c r="AW51"/>
  <c r="AX51"/>
  <c r="AY51"/>
  <c r="AZ51"/>
  <c r="BA51"/>
  <c r="BB51"/>
  <c r="B22" i="30" l="1"/>
  <c r="A22"/>
  <c r="BB50" i="22" l="1"/>
  <c r="BA50"/>
  <c r="AZ50"/>
  <c r="AY50"/>
  <c r="AX50"/>
  <c r="AW50"/>
  <c r="A7"/>
  <c r="A50"/>
  <c r="BB52" l="1"/>
  <c r="BA52"/>
  <c r="AZ52"/>
  <c r="AY52"/>
  <c r="AX52"/>
  <c r="AW52" l="1"/>
</calcChain>
</file>

<file path=xl/sharedStrings.xml><?xml version="1.0" encoding="utf-8"?>
<sst xmlns="http://schemas.openxmlformats.org/spreadsheetml/2006/main" count="621" uniqueCount="290">
  <si>
    <t>Podst.</t>
  </si>
  <si>
    <t>Prakt.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</si>
  <si>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</si>
  <si>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</si>
  <si>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szczegółową wiedzę z zakresu budowy i wykorzystania zaawansowanych systemów sensorycznych;</t>
  </si>
  <si>
    <t>ma uporządkowaną, podbudowaną teoretycznie, szczegółową wiedzę w zakresie projektowania i analizy systemów optymalnych;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</si>
  <si>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</si>
  <si>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</si>
  <si>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</si>
  <si>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</si>
  <si>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zasady i procedury tworzenia indywidualnej przedsiębiorczości dotyczącej automatyki i robotyki;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</si>
  <si>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</si>
  <si>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</si>
  <si>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</si>
  <si>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</si>
  <si>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</si>
  <si>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</si>
  <si>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</si>
  <si>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</si>
  <si>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</si>
  <si>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</si>
  <si>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</si>
  <si>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</si>
  <si>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</si>
  <si>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</si>
  <si>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</si>
  <si>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</si>
  <si>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</si>
  <si>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 xml:space="preserve">potrafi zaprojektować i zrealizować złożone urządzenie, obiekt lub system uwzględniając aspekty pozatechniczne; </t>
  </si>
  <si>
    <t>rozumie potrzebę i zna możliwości ciągłego dokształcania się – podnoszenia kompetencji zawodowych, osobistych i społecznych, potrafi inspirować i organizować proces uczenia się innych osób;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</si>
  <si>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</si>
  <si>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Wszystkie semestry - razem:</t>
  </si>
  <si>
    <t>Semestr 1</t>
  </si>
  <si>
    <t>Bad.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</si>
  <si>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</si>
  <si>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</si>
  <si>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</si>
  <si>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t>WIEDZA</t>
  </si>
  <si>
    <t>?</t>
  </si>
  <si>
    <t>Nies</t>
  </si>
  <si>
    <t>Sem:</t>
  </si>
  <si>
    <t>Wiedza</t>
  </si>
  <si>
    <t>Kompetencje</t>
  </si>
  <si>
    <t>Umiejętnosci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</si>
  <si>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</si>
  <si>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</si>
  <si>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</si>
  <si>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</si>
  <si>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</si>
  <si>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</si>
  <si>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</si>
  <si>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</si>
  <si>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</si>
  <si>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</si>
  <si>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</si>
  <si>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</si>
  <si>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</si>
  <si>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</si>
  <si>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</si>
  <si>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</si>
  <si>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</si>
  <si>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</si>
  <si>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</si>
  <si>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</si>
  <si>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</si>
  <si>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Przygotowanie pracy magisterskiej</t>
  </si>
  <si>
    <t>Rekrutacja:</t>
  </si>
  <si>
    <t>Nadawany tytuł zawodowy: magister inżynier</t>
  </si>
  <si>
    <t>Lp.</t>
  </si>
  <si>
    <t>Moduł kształcenia</t>
  </si>
  <si>
    <t>Liczba godzin - Podsumowanie wszystkich semestrów:</t>
  </si>
  <si>
    <t>Konsultacje, egzaminy</t>
  </si>
  <si>
    <t>Wszystkie godziny kontaktu z prowadzącym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</si>
  <si>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</si>
  <si>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</si>
  <si>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</si>
  <si>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</si>
  <si>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Semestr 4:</t>
  </si>
  <si>
    <t>Seminarium dylomowe</t>
  </si>
  <si>
    <t>potrafi dokonać krytycznej analizy sposobu funkcjonowania systemów sterowania i systemów robotyki; posiada także umiejętność doboru systemów automatyki z wykorzystaniem sterowników programowalnych;</t>
  </si>
  <si>
    <t>potrafi ocenić przydatność i możliwość wykorzystania nowych osiągnięć (w tym technik i technologii) w zakresie automatyki i robotyki;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</si>
  <si>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</si>
  <si>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</si>
  <si>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</si>
  <si>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Statystyka programu kształcenia:</t>
  </si>
  <si>
    <t>Język obcy</t>
  </si>
  <si>
    <t xml:space="preserve"> </t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</si>
  <si>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</si>
  <si>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</si>
  <si>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</si>
  <si>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K2_U8+, K2_U16+</t>
  </si>
  <si>
    <t>K2_K3+</t>
  </si>
  <si>
    <t>K2_K4+</t>
  </si>
  <si>
    <t>K2_K6+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</si>
  <si>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</si>
  <si>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</si>
  <si>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</si>
  <si>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</si>
  <si>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</si>
  <si>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</si>
  <si>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</si>
  <si>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</si>
  <si>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</si>
  <si>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</si>
  <si>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</si>
  <si>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</si>
  <si>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</si>
  <si>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</si>
  <si>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</si>
  <si>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</si>
  <si>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</si>
  <si>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</si>
  <si>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</si>
  <si>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</si>
  <si>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</si>
  <si>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</si>
  <si>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</si>
  <si>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</si>
  <si>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</si>
  <si>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</si>
  <si>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</si>
  <si>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</si>
  <si>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</si>
  <si>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</si>
  <si>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</si>
  <si>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</si>
  <si>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</si>
  <si>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</si>
  <si>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</si>
  <si>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</si>
  <si>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</si>
  <si>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</si>
  <si>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</si>
  <si>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</si>
  <si>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</si>
  <si>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</si>
  <si>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</si>
  <si>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</si>
  <si>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</si>
  <si>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</si>
  <si>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</si>
  <si>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</si>
  <si>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</si>
  <si>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</si>
  <si>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</si>
  <si>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Kompetencje społeczne</t>
  </si>
  <si>
    <t>Umiejętności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</si>
  <si>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</si>
  <si>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</si>
  <si>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</si>
  <si>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</si>
  <si>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</si>
  <si>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</si>
  <si>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</si>
  <si>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</si>
  <si>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</si>
  <si>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Ile razy wybrano: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</si>
  <si>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</si>
  <si>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</si>
  <si>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uporządkowaną i pogłębioną wiedzę z zakresu modelowania  oraz identyfikacji systemów liniowych i nieliniowych;</t>
  </si>
  <si>
    <t>ma zaawansowaną i pogłębioną wiedzę w zakresie metod analizy  i projektowania systemów sterowania;</t>
  </si>
  <si>
    <t>ma uporządkowaną i pogłębioną wiedzę z zakresu systemów  adaptacyjnych;</t>
  </si>
  <si>
    <t>ma uporządkowaną i pogłębioną wiedzę w ramach wybranych  obszarów robotyki;</t>
  </si>
  <si>
    <t>ma  uporządkowaną i  pogłębioną  wiedzę związaną z systemami sterowania i układami kontrolno-pomiarowymi;</t>
  </si>
  <si>
    <t>zna i rozumie podstawowe pojęcia i zasady z zakresu ochrony własności intelektualnej i prawa autorskiego;potrafi korzystać z zasobów informacji patentowej;</t>
  </si>
  <si>
    <t>ma uporządkowaną i pogłębioną wiedzę w zakresie specjalizowanych systemów mikroprocesorowych przeznaczonych do układów sterowania i układów kontrolno-pomiarowych;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</si>
  <si>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</si>
  <si>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</si>
  <si>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</si>
  <si>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>potrafi kierować pracą zespołu;potrafi kierować zespołem i umie oszacować czas potrzebny na realizację zleconego zadania; potrafi opracować harmonogram prac i zrealizować zadania zapewniając dotrzymanie terminów;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</si>
  <si>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</si>
  <si>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</si>
  <si>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</si>
  <si>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</si>
  <si>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Obowiązuje od 1.10.2019 r. Wersja:</t>
  </si>
  <si>
    <t>Profil ogólnoakademicki dla kwalifikacji drugiego stopnia</t>
  </si>
  <si>
    <t>Symb.  PP</t>
  </si>
  <si>
    <t>podstawowe procesy zachodzące w cyklu życia urządzeń, obiektów i systemów technicznych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</si>
  <si>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</si>
  <si>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</si>
  <si>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</si>
  <si>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</si>
  <si>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</si>
  <si>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</si>
  <si>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</si>
  <si>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sz val="11"/>
        <color rgb="FF0070C0"/>
        <rFont val="Times New Roman"/>
        <family val="1"/>
        <charset val="238"/>
      </rPr>
      <t>podstawowe</t>
    </r>
    <r>
      <rPr>
        <sz val="10"/>
        <rFont val="Times New Roman"/>
        <family val="1"/>
        <charset val="238"/>
      </rPr>
      <t xml:space="preserve"> zasady tworzenia i rozwoju </t>
    </r>
    <r>
      <rPr>
        <sz val="11"/>
        <color rgb="FF0070C0"/>
        <rFont val="Times New Roman"/>
        <family val="1"/>
        <charset val="238"/>
      </rPr>
      <t>różnych</t>
    </r>
    <r>
      <rPr>
        <sz val="10"/>
        <rFont val="Times New Roman"/>
        <family val="1"/>
        <charset val="238"/>
      </rPr>
      <t xml:space="preserve"> form indywidualnej przedsiębiorczości</t>
    </r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</si>
  <si>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</si>
  <si>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 nietypowego zadania pomiarowego i obliczeniowo-sterującego oraz zaimplementować, przetestować i uruchomić go wwybranym środowisku programistycznym na platformie mikroprocesorowej;</t>
  </si>
  <si>
    <t>potrafi projektować układy sterowania dla złożonych i nietypowych systemów wielowymiarowych; potrafi świadomie wykorzystywać standardowe bloki funkcjonalne systemów automatyki oraz kształtować własności dynamiczne torów pomiarowych;</t>
  </si>
  <si>
    <t>Liczba punktów za zajęcia z języka obcego jest równa 3.</t>
  </si>
  <si>
    <t>Napędy w procesach, maszynach, urządzeniach i robotach</t>
  </si>
  <si>
    <t>Szkolenie BHP</t>
  </si>
  <si>
    <t>Teoria sterowania</t>
  </si>
  <si>
    <t>Metody obliczeniowe optymalizacji</t>
  </si>
  <si>
    <t>Metody inteligencji maszynowej</t>
  </si>
  <si>
    <t>Programowanie robotów przemysłowych</t>
  </si>
  <si>
    <t xml:space="preserve">Zarządzanie energią i sterowanie  energooszczędne </t>
  </si>
  <si>
    <r>
      <rPr>
        <b/>
        <sz val="10"/>
        <color rgb="FFFF0000"/>
        <rFont val="Arial CE"/>
        <charset val="238"/>
      </rPr>
      <t xml:space="preserve">Obieralny 1: </t>
    </r>
    <r>
      <rPr>
        <b/>
        <sz val="10"/>
        <color theme="1"/>
        <rFont val="Arial CE"/>
        <charset val="238"/>
      </rPr>
      <t>Wybrane zastosowania sterowników programowalnych/ Projektowanie zaawansowanych interfejsów HMI i M2M</t>
    </r>
  </si>
  <si>
    <t>Systemy wizyjne</t>
  </si>
  <si>
    <t xml:space="preserve">Wybrane zagadnienia grafiki 3D i wizualizacji komputerowej </t>
  </si>
  <si>
    <t>Komputerowe systemy sterowania</t>
  </si>
  <si>
    <t>K2_U2, K2_U8, K2_U16</t>
  </si>
  <si>
    <t>Technologie  mobilne i chmurowe</t>
  </si>
  <si>
    <t>Pracownia badawczo-rozwojowa</t>
  </si>
  <si>
    <t>Sterowanie adaptacyjne i odporne</t>
  </si>
  <si>
    <r>
      <rPr>
        <b/>
        <sz val="10"/>
        <color rgb="FFFF0000"/>
        <rFont val="Arial CE"/>
        <charset val="238"/>
      </rPr>
      <t>Obieralny 2:</t>
    </r>
    <r>
      <rPr>
        <b/>
        <sz val="10"/>
        <color indexed="8"/>
        <rFont val="Arial CE"/>
        <family val="2"/>
        <charset val="238"/>
      </rPr>
      <t xml:space="preserve"> Systemy sterowania urządzeń mobilnych i bezzałogowych / Identyfikacja i sterowanie robotami latajacymi</t>
    </r>
  </si>
  <si>
    <t>Wybrane zagadnienia uczenia maszynowego</t>
  </si>
  <si>
    <t>Zaawansowane  systemy  diagnostyki  i  monitorowania</t>
  </si>
  <si>
    <t>Narzędzia i metody programowania robotów autonomicznych</t>
  </si>
  <si>
    <t xml:space="preserve">Inteligentne  systemy  pomiaru  i  sterowania  </t>
  </si>
  <si>
    <t>K2_U17+</t>
  </si>
  <si>
    <t>K2_W1+, K2_W8+</t>
  </si>
  <si>
    <t>K2_K2+</t>
  </si>
  <si>
    <t>K2_K1+</t>
  </si>
  <si>
    <t>K2_W2+</t>
  </si>
  <si>
    <t>K2_U25+</t>
  </si>
  <si>
    <t>K2_K3+, K2_K5+</t>
  </si>
  <si>
    <t>K2_W1+, K2_W3+, K2_W10+, K2_W12+</t>
  </si>
  <si>
    <t>K2_U8+, K2_U16+, K2_U12+, K2_U20+</t>
  </si>
  <si>
    <t>K2_K1+, K2_K3+, K2_K6+, K2_K5+</t>
  </si>
  <si>
    <t>K2_W6+</t>
  </si>
  <si>
    <r>
      <rPr>
        <sz val="10"/>
        <color rgb="FFFF0000"/>
        <rFont val="Arial"/>
        <family val="2"/>
        <charset val="238"/>
      </rPr>
      <t>K2_U11+</t>
    </r>
    <r>
      <rPr>
        <sz val="10"/>
        <rFont val="Arial CE"/>
        <charset val="238"/>
      </rPr>
      <t>, K2_U12+, K2_U13+</t>
    </r>
  </si>
  <si>
    <t>K2_W12+, K2_W6+</t>
  </si>
  <si>
    <t>K2_U1+, K2_U2+, K2_U4+, K2_U6+, K2_U7+</t>
  </si>
  <si>
    <t>K2_W3+, K2_W7+</t>
  </si>
  <si>
    <t>K2_U3+, K2_U14+</t>
  </si>
  <si>
    <t>K2_K1+, K2_K3+</t>
  </si>
  <si>
    <t>K2_W7+, K2_W9+</t>
  </si>
  <si>
    <t>K2_U10+, K2_U27+</t>
  </si>
  <si>
    <t>K2_W2+, K2_W15+, K2_W6+</t>
  </si>
  <si>
    <t>K2_U12+, K2_U25+,  K2_U26+</t>
  </si>
  <si>
    <t>K2_K1+, K2_K3+, K2_K6+</t>
  </si>
  <si>
    <r>
      <t xml:space="preserve">Specjalność: </t>
    </r>
    <r>
      <rPr>
        <b/>
        <sz val="16"/>
        <color theme="0"/>
        <rFont val="Arial CE"/>
        <charset val="238"/>
      </rPr>
      <t xml:space="preserve"> </t>
    </r>
    <r>
      <rPr>
        <b/>
        <sz val="20"/>
        <color theme="0"/>
        <rFont val="Arial CE"/>
        <charset val="238"/>
      </rPr>
      <t>Systemy inteligentne</t>
    </r>
  </si>
  <si>
    <t>Dziedzina: nauki inżynieryjno-techniczne</t>
  </si>
  <si>
    <t>Dyscyplina: automatyka, elektronika i elektrotechnika</t>
  </si>
  <si>
    <t>Łączna liczba godzin na studiach niestacjonarnych II stopnia jest równa 622 godz.; konsultacje i egzaminy – 53 godz., co daje łączną liczbę godzin zajęć wymagających bezpośredniego udziału nauczycieli akademickich i studentów = 675 godz. (liczbę punktów, którą student musi uzyskać w trakcie zajęć = 90). Przyjęto założenie, że jeden punkt ECTS odpowiada efektom kształcenia, których uzyskanie wymaga od studenta średnio 25-30 godzin pracy.</t>
  </si>
  <si>
    <t>Łączna liczba punktów ECTS = 90; punkty ECTS modułów obieralnych = 34 (wymagana liczba punktów ECTS modułów obieralnych 30% z 90 = 27).</t>
  </si>
  <si>
    <t>Łączna liczba godzin zajęć o charakterze praktycznym, tj. zajęć laboratoryjnych i projektowych jest równa 288 godz. a punktów zajęć o charakterze praktycznym ECTS = 0.</t>
  </si>
  <si>
    <t>Minimalna liczba punktów ECTS, którą student musi uzyskać, realizując moduły kształcenia oferowane na zajęciach ogólnouczelnianych lub na innym kierunku studiów = 8 (Język obcy, Organizacja i finansowanie prac badawczo-rozwojowych, Ochrona własności intelektualnej powstałej w wyniku prac B+R).</t>
  </si>
  <si>
    <t>Łączna liczba punktów ECTS, którą student musi uzyskać w ramach zajęć z zakresu nauk podstawowych, do których odnoszą się efekty kształcenia dla kierunku Automatyka i Robotyka = 6 (Język obcy, Ochrona własności intelektualnej powstałej w wyniku prac B+R).</t>
  </si>
  <si>
    <t>Liczba punktów z nauk humanistycznych i społecznych jest równa 5.</t>
  </si>
  <si>
    <t>Liczba punktów zajęć służących zdobywaniu pogłębionej wiedzy, umiejętności prowadzenia badań naukowych oraz kompetencji społecznych niezbędnych w działalności badawczej = 49, co stanowi 54,44% punktów ECTS.</t>
  </si>
  <si>
    <t>Liczba punktów z zajęć związanych z badaniami naukowymi jest równa 49.</t>
  </si>
  <si>
    <t>K2_W6+, K2_W10+, K2_W11+</t>
  </si>
  <si>
    <t>K2_U10+, K2_U12+</t>
  </si>
  <si>
    <t xml:space="preserve">K2_U1+, K2_U2+, K2_U3+, K2_U4+,  K2_U5+, K2_U7+ </t>
  </si>
  <si>
    <t>K2_U15+, K2_U16+,  K2_U22+, K2_U25+</t>
  </si>
  <si>
    <r>
      <t>K2_W14+</t>
    </r>
    <r>
      <rPr>
        <sz val="10"/>
        <rFont val="Arial CE"/>
        <family val="2"/>
        <charset val="238"/>
      </rPr>
      <t>, K2_W15+</t>
    </r>
    <r>
      <rPr>
        <sz val="10"/>
        <rFont val="Arial CE"/>
        <charset val="238"/>
      </rPr>
      <t>, K2_W17+</t>
    </r>
  </si>
  <si>
    <r>
      <t xml:space="preserve">K2_U24+, K2_U2+, K2_U3+, K2_U14+, </t>
    </r>
    <r>
      <rPr>
        <sz val="10"/>
        <rFont val="Arial CE"/>
        <charset val="238"/>
      </rPr>
      <t>K2_U18+</t>
    </r>
  </si>
  <si>
    <t xml:space="preserve"> K2_W5+, K2_W7+, K2_W8+ </t>
  </si>
  <si>
    <t>K2_U19+, K2_U20+, K2_U22+, K2_U23+</t>
  </si>
  <si>
    <t>K2_K2+,  K2_K6+</t>
  </si>
  <si>
    <t>K2_W11+, K2_W13+</t>
  </si>
  <si>
    <t>K2_W14+, K2_W15+, K2_W16+, K2_W17+</t>
  </si>
  <si>
    <t>K2_W3+, K2_W12+</t>
  </si>
  <si>
    <t>K2_U8+, K2_U22+, K2_U25+, K2_U26+</t>
  </si>
  <si>
    <t>K2_W4+, K2_W15+</t>
  </si>
  <si>
    <t>K2_U1+, K2_U4+, K2_U6+,  K2_U7+, K2_U24+</t>
  </si>
  <si>
    <t>K2_W3+, K2_W5+,  K2_W10+,</t>
  </si>
  <si>
    <t>K2_U10+, K2_U12+, K2_U21+, K2_U27+</t>
  </si>
  <si>
    <t>K2_W3+, K2_W2+, K2_W6+, K2_W13+</t>
  </si>
  <si>
    <t>K2_U16+, K2_U25+, K2_U26+</t>
  </si>
  <si>
    <t>K2_W2+, K2_W7+, K2_W12+, K2_W18+</t>
  </si>
  <si>
    <r>
      <t>K2_U1+, K2_U6+, K2_U8+, K2_U15+,</t>
    </r>
    <r>
      <rPr>
        <sz val="10"/>
        <rFont val="Arial CE"/>
        <family val="2"/>
        <charset val="238"/>
      </rPr>
      <t xml:space="preserve"> K2_U24+</t>
    </r>
  </si>
  <si>
    <r>
      <t>K2_U3+, K2_U5+</t>
    </r>
    <r>
      <rPr>
        <sz val="10"/>
        <rFont val="Arial CE"/>
        <family val="2"/>
        <charset val="238"/>
      </rPr>
      <t>, K2_U7+, K2_U4+, K2_U14+, K2_U3+</t>
    </r>
  </si>
  <si>
    <t>K2_K1+, K2_K2+, K2_K6+</t>
  </si>
  <si>
    <t xml:space="preserve"> K2_U9+, K2_U10+,  K2_U27+</t>
  </si>
  <si>
    <t>K2_U9+, K2_U10+, K2_U26+</t>
  </si>
  <si>
    <t>K2_U13+, K2_U19+, K2_U20+, K2_U23+</t>
  </si>
  <si>
    <t>Automatyka i Robotyka - II stopień, PRK 7, studia niestacjonarne, profil ogólnoakademicki</t>
  </si>
  <si>
    <t>Program kształcenia na kierunku:</t>
  </si>
  <si>
    <t>Automatyka i Robotyka,  studia drugiego stopnia, poziom Polskiej Ramy Kwalifikacji - siódmy, studia niestacjonarne, profil ogólnoakademicki</t>
  </si>
  <si>
    <r>
      <rPr>
        <b/>
        <sz val="10"/>
        <color rgb="FFFF0000"/>
        <rFont val="Arial CE"/>
        <charset val="238"/>
      </rPr>
      <t>Wymagania wynikające z rekrutacji:</t>
    </r>
    <r>
      <rPr>
        <b/>
        <sz val="10"/>
        <rFont val="Arial CE"/>
        <charset val="238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 , ze szczególnym uwzględnieniem efektów uczenia się z I stopnia studiów tego kierunku podanych obok, które są weryfikowane w procedurze rekrutacyjnej.</t>
    </r>
  </si>
  <si>
    <t>PRK 6</t>
  </si>
  <si>
    <t>PRK 7</t>
  </si>
  <si>
    <r>
      <t>Stosowane metody weryfikacji efektów uczenia się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</si>
  <si>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t>Ocena formująca (inaczej, formatywna), tj .ocena wspomagajaca proces uczenia się:</t>
    </r>
    <r>
      <rPr>
        <b/>
        <sz val="10"/>
        <color rgb="FFFFFFFF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rgb="FFFFFFFF"/>
        <rFont val="Arial CE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</si>
  <si>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</si>
  <si>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Kierunek: Automatyka i Robotyka - studia niestacjonarne II st.</t>
  </si>
  <si>
    <t>Efekt uczenia się - Wiedza</t>
  </si>
  <si>
    <t>Efekt uczenia się - Umiejętności</t>
  </si>
  <si>
    <t>Efekt uczenia się - Kompetencje</t>
  </si>
  <si>
    <t>EFEKTY UCZENIA SIĘ PROWADZĄCE DO UZYSKANIA KOMPETENCJI INŻYNIERSKICH</t>
  </si>
  <si>
    <t>OPIS EFEKTÓW UCZENIA SIĘ PROWADZĄCYCH DO UZYSKANIA KOMPETENCJI INŻYNIERSKICH</t>
  </si>
  <si>
    <t>Kierunkowe efekty uczenia się</t>
  </si>
  <si>
    <t>Symb. PP</t>
  </si>
  <si>
    <t>Charakterystyki drugiego stopnia efektów uczenia się dla kwalifikacji na poziomie 7 umożliwających uzyskanie kompetencji inżynierskich</t>
  </si>
  <si>
    <t>Efekt uczenia się:</t>
  </si>
  <si>
    <r>
      <rPr>
        <b/>
        <sz val="10"/>
        <color rgb="FF0000FF"/>
        <rFont val="Arial CE"/>
        <charset val="238"/>
      </rPr>
      <t>Przedmiot społeczno-humanistyczny</t>
    </r>
    <r>
      <rPr>
        <b/>
        <sz val="10"/>
        <rFont val="Arial CE"/>
        <charset val="238"/>
      </rPr>
      <t>: Organizacja i finansowanie prac badawczo-rozwojowych</t>
    </r>
  </si>
  <si>
    <r>
      <rPr>
        <b/>
        <sz val="10"/>
        <color rgb="FF0000FF"/>
        <rFont val="Arial CE"/>
        <charset val="238"/>
      </rPr>
      <t>Przedmiot społeczno-humanistyczny:</t>
    </r>
    <r>
      <rPr>
        <b/>
        <sz val="10"/>
        <rFont val="Arial CE"/>
        <family val="2"/>
        <charset val="238"/>
      </rPr>
      <t xml:space="preserve"> Ochrona własności intelektualnej powstałej w wyniku prac B+R </t>
    </r>
  </si>
</sst>
</file>

<file path=xl/styles.xml><?xml version="1.0" encoding="utf-8"?>
<styleSheet xmlns="http://schemas.openxmlformats.org/spreadsheetml/2006/main">
  <numFmts count="1">
    <numFmt numFmtId="164" formatCode="[$-415]General"/>
  </numFmts>
  <fonts count="66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b/>
      <sz val="10"/>
      <color indexed="9"/>
      <name val="Arial CE"/>
      <charset val="238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2"/>
      <color indexed="9"/>
      <name val="Arial CE"/>
      <charset val="238"/>
    </font>
    <font>
      <sz val="8"/>
      <color indexed="9"/>
      <name val="Arial CE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charset val="238"/>
    </font>
    <font>
      <b/>
      <sz val="11"/>
      <color indexed="9"/>
      <name val="Arial CE"/>
      <charset val="238"/>
    </font>
    <font>
      <b/>
      <sz val="10"/>
      <color indexed="9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30"/>
      <name val="Arial CE"/>
      <charset val="238"/>
    </font>
    <font>
      <sz val="8"/>
      <name val="Arial CE"/>
      <charset val="238"/>
    </font>
    <font>
      <b/>
      <sz val="12"/>
      <color rgb="FF0066CC"/>
      <name val="Arial CE"/>
      <charset val="238"/>
    </font>
    <font>
      <b/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rgb="FFFFFFFF"/>
      <name val="Arial CE"/>
      <charset val="238"/>
    </font>
    <font>
      <b/>
      <sz val="10"/>
      <color rgb="FFFFFFFF"/>
      <name val="Arial CE"/>
      <charset val="238"/>
    </font>
    <font>
      <b/>
      <sz val="10"/>
      <color rgb="FFFF0000"/>
      <name val="Arial CE"/>
      <charset val="238"/>
    </font>
    <font>
      <b/>
      <sz val="14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b/>
      <sz val="15"/>
      <color indexed="9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16"/>
      <color theme="0"/>
      <name val="Arial CE"/>
      <charset val="238"/>
    </font>
    <font>
      <sz val="10"/>
      <color rgb="FFFF0000"/>
      <name val="Arial"/>
      <family val="2"/>
      <charset val="238"/>
    </font>
    <font>
      <sz val="10"/>
      <color indexed="9"/>
      <name val="Arial CE"/>
      <charset val="238"/>
    </font>
    <font>
      <b/>
      <sz val="20"/>
      <color theme="0"/>
      <name val="Arial CE"/>
      <charset val="238"/>
    </font>
    <font>
      <b/>
      <sz val="22"/>
      <color indexed="9"/>
      <name val="Arial CE"/>
      <charset val="238"/>
    </font>
    <font>
      <b/>
      <sz val="14"/>
      <color indexed="9"/>
      <name val="Arial CE"/>
      <family val="2"/>
      <charset val="238"/>
    </font>
    <font>
      <b/>
      <sz val="10"/>
      <color rgb="FF0000FF"/>
      <name val="Arial CE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99"/>
        <bgColor rgb="FFFFFFCC"/>
      </patternFill>
    </fill>
    <fill>
      <patternFill patternType="solid">
        <fgColor rgb="FF66FF33"/>
        <bgColor indexed="64"/>
      </patternFill>
    </fill>
    <fill>
      <patternFill patternType="solid">
        <fgColor rgb="FFFFFF66"/>
        <bgColor indexed="8"/>
      </patternFill>
    </fill>
    <fill>
      <patternFill patternType="solid">
        <fgColor rgb="FF00FF00"/>
        <bgColor indexed="8"/>
      </patternFill>
    </fill>
    <fill>
      <patternFill patternType="solid">
        <fgColor rgb="FF00008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3"/>
        <bgColor indexed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8"/>
      </patternFill>
    </fill>
    <fill>
      <patternFill patternType="solid">
        <fgColor rgb="FFFFC7CE"/>
      </patternFill>
    </fill>
    <fill>
      <patternFill patternType="solid">
        <fgColor rgb="FF0000FF"/>
        <bgColor indexed="8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39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2" fillId="0" borderId="0"/>
    <xf numFmtId="0" fontId="58" fillId="40" borderId="0" applyNumberFormat="0" applyBorder="0" applyAlignment="0" applyProtection="0"/>
  </cellStyleXfs>
  <cellXfs count="331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8" fillId="3" borderId="2" xfId="0" applyFont="1" applyFill="1" applyBorder="1"/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8" fillId="7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3" fillId="2" borderId="0" xfId="0" applyFont="1" applyFill="1"/>
    <xf numFmtId="0" fontId="8" fillId="3" borderId="0" xfId="0" applyFont="1" applyFill="1"/>
    <xf numFmtId="0" fontId="3" fillId="3" borderId="0" xfId="0" applyFont="1" applyFill="1"/>
    <xf numFmtId="0" fontId="0" fillId="0" borderId="0" xfId="0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4" fillId="2" borderId="0" xfId="0" applyFont="1" applyFill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9" borderId="4" xfId="0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/>
    </xf>
    <xf numFmtId="0" fontId="2" fillId="10" borderId="22" xfId="0" applyFont="1" applyFill="1" applyBorder="1" applyAlignment="1">
      <alignment vertical="center" wrapText="1"/>
    </xf>
    <xf numFmtId="0" fontId="3" fillId="10" borderId="23" xfId="0" applyFont="1" applyFill="1" applyBorder="1" applyAlignment="1">
      <alignment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3" fontId="3" fillId="13" borderId="24" xfId="0" applyNumberFormat="1" applyFont="1" applyFill="1" applyBorder="1" applyAlignment="1">
      <alignment horizontal="center" vertical="top" wrapText="1"/>
    </xf>
    <xf numFmtId="3" fontId="3" fillId="13" borderId="25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right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0" fillId="14" borderId="0" xfId="0" applyFill="1"/>
    <xf numFmtId="0" fontId="21" fillId="8" borderId="26" xfId="0" applyFont="1" applyFill="1" applyBorder="1" applyAlignment="1">
      <alignment horizontal="center"/>
    </xf>
    <xf numFmtId="0" fontId="23" fillId="12" borderId="0" xfId="0" applyFont="1" applyFill="1" applyAlignment="1">
      <alignment horizontal="left" vertical="center"/>
    </xf>
    <xf numFmtId="0" fontId="21" fillId="12" borderId="6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16" borderId="4" xfId="0" applyFill="1" applyBorder="1" applyAlignment="1">
      <alignment horizontal="left" vertical="center" wrapText="1"/>
    </xf>
    <xf numFmtId="0" fontId="0" fillId="10" borderId="4" xfId="0" applyFill="1" applyBorder="1" applyAlignment="1" applyProtection="1">
      <alignment vertical="center"/>
      <protection locked="0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13" fillId="6" borderId="0" xfId="0" applyFont="1" applyFill="1"/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3" borderId="0" xfId="0" applyFont="1" applyFill="1" applyAlignment="1" applyProtection="1">
      <alignment horizontal="center" vertical="top" wrapText="1"/>
      <protection locked="0"/>
    </xf>
    <xf numFmtId="0" fontId="10" fillId="3" borderId="0" xfId="0" applyFont="1" applyFill="1" applyAlignment="1" applyProtection="1">
      <alignment vertical="top" wrapText="1"/>
      <protection locked="0"/>
    </xf>
    <xf numFmtId="0" fontId="8" fillId="3" borderId="0" xfId="0" applyFont="1" applyFill="1" applyAlignment="1">
      <alignment wrapText="1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5" fillId="3" borderId="0" xfId="0" applyFont="1" applyFill="1" applyAlignment="1" applyProtection="1">
      <alignment vertical="top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8" fillId="3" borderId="3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/>
    <xf numFmtId="0" fontId="6" fillId="3" borderId="2" xfId="0" applyFont="1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 wrapText="1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164" fontId="26" fillId="19" borderId="31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7" fillId="3" borderId="36" xfId="0" applyFont="1" applyFill="1" applyBorder="1" applyAlignment="1">
      <alignment horizontal="right" vertical="center" wrapText="1"/>
    </xf>
    <xf numFmtId="0" fontId="0" fillId="20" borderId="0" xfId="0" applyFill="1" applyAlignment="1">
      <alignment horizontal="left" wrapText="1"/>
    </xf>
    <xf numFmtId="0" fontId="0" fillId="20" borderId="0" xfId="0" applyFill="1" applyAlignment="1">
      <alignment wrapText="1"/>
    </xf>
    <xf numFmtId="0" fontId="15" fillId="5" borderId="4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15" fillId="13" borderId="23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/>
    </xf>
    <xf numFmtId="0" fontId="6" fillId="21" borderId="4" xfId="0" applyFont="1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 wrapText="1"/>
    </xf>
    <xf numFmtId="0" fontId="5" fillId="21" borderId="4" xfId="0" applyFont="1" applyFill="1" applyBorder="1" applyAlignment="1" applyProtection="1">
      <alignment vertical="center" wrapText="1"/>
      <protection locked="0"/>
    </xf>
    <xf numFmtId="0" fontId="0" fillId="21" borderId="4" xfId="0" applyFill="1" applyBorder="1" applyAlignment="1">
      <alignment vertical="center" wrapText="1"/>
    </xf>
    <xf numFmtId="0" fontId="18" fillId="21" borderId="4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4" fillId="21" borderId="4" xfId="0" applyFont="1" applyFill="1" applyBorder="1" applyAlignment="1">
      <alignment vertical="center"/>
    </xf>
    <xf numFmtId="0" fontId="4" fillId="21" borderId="4" xfId="0" applyFont="1" applyFill="1" applyBorder="1" applyAlignment="1">
      <alignment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15" fillId="21" borderId="4" xfId="0" applyFont="1" applyFill="1" applyBorder="1" applyAlignment="1">
      <alignment vertical="center" wrapText="1"/>
    </xf>
    <xf numFmtId="0" fontId="6" fillId="21" borderId="4" xfId="0" applyFont="1" applyFill="1" applyBorder="1" applyAlignment="1">
      <alignment vertical="center"/>
    </xf>
    <xf numFmtId="0" fontId="20" fillId="21" borderId="4" xfId="0" applyFont="1" applyFill="1" applyBorder="1" applyAlignment="1">
      <alignment horizontal="center" vertical="center"/>
    </xf>
    <xf numFmtId="164" fontId="0" fillId="21" borderId="4" xfId="0" applyNumberForma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18" fillId="18" borderId="4" xfId="0" applyFont="1" applyFill="1" applyBorder="1" applyAlignment="1">
      <alignment horizontal="center" vertical="center" wrapText="1"/>
    </xf>
    <xf numFmtId="0" fontId="35" fillId="21" borderId="4" xfId="0" applyFont="1" applyFill="1" applyBorder="1" applyAlignment="1">
      <alignment vertical="center" wrapText="1"/>
    </xf>
    <xf numFmtId="0" fontId="36" fillId="21" borderId="4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center" vertical="center"/>
    </xf>
    <xf numFmtId="0" fontId="35" fillId="18" borderId="31" xfId="0" applyFont="1" applyFill="1" applyBorder="1" applyAlignment="1">
      <alignment vertical="center" wrapText="1"/>
    </xf>
    <xf numFmtId="0" fontId="35" fillId="21" borderId="33" xfId="0" applyFont="1" applyFill="1" applyBorder="1" applyAlignment="1">
      <alignment vertical="center" wrapText="1"/>
    </xf>
    <xf numFmtId="0" fontId="16" fillId="21" borderId="4" xfId="0" applyFont="1" applyFill="1" applyBorder="1" applyAlignment="1">
      <alignment vertical="center" wrapText="1"/>
    </xf>
    <xf numFmtId="0" fontId="7" fillId="3" borderId="0" xfId="0" applyFont="1" applyFill="1"/>
    <xf numFmtId="0" fontId="2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5" fillId="22" borderId="2" xfId="0" applyFont="1" applyFill="1" applyBorder="1" applyAlignment="1">
      <alignment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5" fillId="23" borderId="0" xfId="0" applyFont="1" applyFill="1" applyAlignment="1">
      <alignment horizontal="center" vertical="center"/>
    </xf>
    <xf numFmtId="0" fontId="5" fillId="23" borderId="17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vertical="center" wrapText="1"/>
    </xf>
    <xf numFmtId="0" fontId="0" fillId="24" borderId="4" xfId="0" applyFill="1" applyBorder="1" applyAlignment="1">
      <alignment horizontal="left" vertical="center" wrapText="1"/>
    </xf>
    <xf numFmtId="0" fontId="3" fillId="26" borderId="4" xfId="0" applyFont="1" applyFill="1" applyBorder="1" applyAlignment="1">
      <alignment horizontal="center" vertical="center"/>
    </xf>
    <xf numFmtId="0" fontId="6" fillId="26" borderId="4" xfId="0" applyFont="1" applyFill="1" applyBorder="1" applyAlignment="1">
      <alignment vertical="center"/>
    </xf>
    <xf numFmtId="0" fontId="0" fillId="26" borderId="4" xfId="0" applyFill="1" applyBorder="1" applyAlignment="1">
      <alignment vertical="center" wrapText="1"/>
    </xf>
    <xf numFmtId="0" fontId="5" fillId="26" borderId="4" xfId="0" applyFont="1" applyFill="1" applyBorder="1" applyAlignment="1" applyProtection="1">
      <alignment vertical="center" wrapText="1"/>
      <protection locked="0"/>
    </xf>
    <xf numFmtId="0" fontId="0" fillId="26" borderId="4" xfId="0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7" fillId="25" borderId="4" xfId="0" applyFont="1" applyFill="1" applyBorder="1" applyAlignment="1">
      <alignment horizontal="center" vertical="center" wrapText="1"/>
    </xf>
    <xf numFmtId="0" fontId="37" fillId="29" borderId="41" xfId="0" applyFont="1" applyFill="1" applyBorder="1" applyAlignment="1">
      <alignment horizontal="center" vertical="center" wrapText="1"/>
    </xf>
    <xf numFmtId="0" fontId="4" fillId="28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0" fillId="2" borderId="45" xfId="0" applyFill="1" applyBorder="1" applyAlignment="1">
      <alignment vertical="center"/>
    </xf>
    <xf numFmtId="0" fontId="0" fillId="0" borderId="45" xfId="0" applyBorder="1"/>
    <xf numFmtId="0" fontId="0" fillId="0" borderId="47" xfId="0" applyBorder="1" applyAlignment="1">
      <alignment wrapText="1"/>
    </xf>
    <xf numFmtId="0" fontId="3" fillId="30" borderId="19" xfId="0" applyFont="1" applyFill="1" applyBorder="1" applyAlignment="1">
      <alignment horizontal="center" vertical="center" wrapText="1"/>
    </xf>
    <xf numFmtId="0" fontId="36" fillId="26" borderId="4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 wrapText="1"/>
    </xf>
    <xf numFmtId="0" fontId="11" fillId="30" borderId="19" xfId="0" applyFont="1" applyFill="1" applyBorder="1" applyAlignment="1">
      <alignment horizontal="center" vertical="center" wrapText="1"/>
    </xf>
    <xf numFmtId="0" fontId="3" fillId="30" borderId="4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top" wrapText="1"/>
    </xf>
    <xf numFmtId="3" fontId="3" fillId="31" borderId="4" xfId="0" applyNumberFormat="1" applyFont="1" applyFill="1" applyBorder="1" applyAlignment="1">
      <alignment horizontal="center" vertical="center" wrapText="1"/>
    </xf>
    <xf numFmtId="0" fontId="0" fillId="22" borderId="0" xfId="0" applyFill="1"/>
    <xf numFmtId="0" fontId="1" fillId="23" borderId="0" xfId="0" applyFont="1" applyFill="1" applyAlignment="1" applyProtection="1">
      <alignment horizontal="center"/>
      <protection locked="0"/>
    </xf>
    <xf numFmtId="0" fontId="0" fillId="23" borderId="0" xfId="0" applyFill="1" applyAlignment="1">
      <alignment wrapText="1"/>
    </xf>
    <xf numFmtId="0" fontId="17" fillId="3" borderId="0" xfId="0" applyFont="1" applyFill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3" fontId="3" fillId="32" borderId="24" xfId="0" applyNumberFormat="1" applyFont="1" applyFill="1" applyBorder="1" applyAlignment="1">
      <alignment horizontal="center" vertical="top" wrapText="1"/>
    </xf>
    <xf numFmtId="0" fontId="15" fillId="27" borderId="4" xfId="0" applyFont="1" applyFill="1" applyBorder="1" applyAlignment="1">
      <alignment vertical="center" wrapText="1"/>
    </xf>
    <xf numFmtId="0" fontId="38" fillId="33" borderId="49" xfId="0" applyFont="1" applyFill="1" applyBorder="1" applyAlignment="1">
      <alignment horizontal="center" vertical="top" wrapText="1"/>
    </xf>
    <xf numFmtId="0" fontId="38" fillId="33" borderId="49" xfId="0" applyFont="1" applyFill="1" applyBorder="1" applyAlignment="1">
      <alignment horizontal="center" vertical="center" wrapText="1"/>
    </xf>
    <xf numFmtId="0" fontId="39" fillId="34" borderId="0" xfId="0" applyFont="1" applyFill="1" applyAlignment="1" applyProtection="1">
      <alignment horizontal="left" vertical="top" wrapText="1"/>
      <protection locked="0"/>
    </xf>
    <xf numFmtId="0" fontId="15" fillId="10" borderId="4" xfId="0" applyFont="1" applyFill="1" applyBorder="1" applyAlignment="1">
      <alignment horizontal="left"/>
    </xf>
    <xf numFmtId="0" fontId="15" fillId="10" borderId="4" xfId="0" applyFont="1" applyFill="1" applyBorder="1" applyAlignment="1">
      <alignment horizontal="left" wrapText="1"/>
    </xf>
    <xf numFmtId="0" fontId="44" fillId="23" borderId="0" xfId="0" applyFont="1" applyFill="1" applyAlignment="1" applyProtection="1">
      <alignment horizontal="center" vertical="top" wrapText="1"/>
      <protection locked="0"/>
    </xf>
    <xf numFmtId="0" fontId="44" fillId="23" borderId="0" xfId="0" applyFont="1" applyFill="1" applyAlignment="1" applyProtection="1">
      <alignment vertical="top" wrapText="1"/>
      <protection locked="0"/>
    </xf>
    <xf numFmtId="0" fontId="44" fillId="23" borderId="0" xfId="0" applyFont="1" applyFill="1" applyAlignment="1" applyProtection="1">
      <alignment horizontal="center"/>
      <protection locked="0"/>
    </xf>
    <xf numFmtId="0" fontId="45" fillId="23" borderId="0" xfId="0" applyFont="1" applyFill="1" applyAlignment="1">
      <alignment wrapText="1"/>
    </xf>
    <xf numFmtId="0" fontId="45" fillId="23" borderId="0" xfId="0" applyFont="1" applyFill="1" applyAlignment="1">
      <alignment horizontal="center" wrapText="1"/>
    </xf>
    <xf numFmtId="0" fontId="3" fillId="26" borderId="4" xfId="0" applyFont="1" applyFill="1" applyBorder="1" applyAlignment="1">
      <alignment vertical="center" wrapText="1"/>
    </xf>
    <xf numFmtId="0" fontId="5" fillId="8" borderId="0" xfId="0" applyFont="1" applyFill="1" applyAlignment="1">
      <alignment horizontal="center"/>
    </xf>
    <xf numFmtId="0" fontId="47" fillId="0" borderId="0" xfId="0" applyFont="1" applyAlignment="1">
      <alignment horizontal="right"/>
    </xf>
    <xf numFmtId="0" fontId="15" fillId="6" borderId="4" xfId="0" applyFont="1" applyFill="1" applyBorder="1" applyAlignment="1">
      <alignment horizontal="center" vertical="center"/>
    </xf>
    <xf numFmtId="0" fontId="15" fillId="21" borderId="4" xfId="0" applyFont="1" applyFill="1" applyBorder="1" applyAlignment="1">
      <alignment horizontal="center" vertical="center"/>
    </xf>
    <xf numFmtId="0" fontId="0" fillId="10" borderId="4" xfId="0" applyFill="1" applyBorder="1" applyAlignment="1" applyProtection="1">
      <alignment horizontal="center" vertical="center" textRotation="90"/>
      <protection locked="0"/>
    </xf>
    <xf numFmtId="0" fontId="4" fillId="0" borderId="4" xfId="1" applyBorder="1" applyAlignment="1">
      <alignment horizontal="center" vertical="center" textRotation="90"/>
    </xf>
    <xf numFmtId="0" fontId="48" fillId="0" borderId="4" xfId="1" applyFont="1" applyBorder="1" applyAlignment="1">
      <alignment horizontal="right" vertical="center"/>
    </xf>
    <xf numFmtId="0" fontId="48" fillId="0" borderId="4" xfId="1" applyFont="1" applyBorder="1" applyAlignment="1">
      <alignment horizontal="center" vertical="center"/>
    </xf>
    <xf numFmtId="0" fontId="4" fillId="17" borderId="31" xfId="1" applyFill="1" applyBorder="1" applyAlignment="1" applyProtection="1">
      <alignment horizontal="center" vertical="center"/>
      <protection locked="0"/>
    </xf>
    <xf numFmtId="0" fontId="19" fillId="35" borderId="50" xfId="0" applyFont="1" applyFill="1" applyBorder="1" applyAlignment="1">
      <alignment wrapText="1"/>
    </xf>
    <xf numFmtId="0" fontId="49" fillId="35" borderId="50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wrapText="1"/>
    </xf>
    <xf numFmtId="0" fontId="49" fillId="35" borderId="51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wrapText="1"/>
    </xf>
    <xf numFmtId="0" fontId="49" fillId="0" borderId="51" xfId="0" applyFont="1" applyBorder="1" applyAlignment="1">
      <alignment horizontal="center" vertical="center" wrapText="1"/>
    </xf>
    <xf numFmtId="0" fontId="50" fillId="0" borderId="51" xfId="0" applyFont="1" applyBorder="1" applyAlignment="1">
      <alignment wrapText="1"/>
    </xf>
    <xf numFmtId="0" fontId="50" fillId="35" borderId="51" xfId="0" applyFont="1" applyFill="1" applyBorder="1" applyAlignment="1">
      <alignment wrapText="1"/>
    </xf>
    <xf numFmtId="0" fontId="51" fillId="0" borderId="51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1" fillId="35" borderId="50" xfId="0" applyFont="1" applyFill="1" applyBorder="1" applyAlignment="1">
      <alignment horizontal="center" vertical="center" wrapText="1"/>
    </xf>
    <xf numFmtId="0" fontId="51" fillId="35" borderId="51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wrapText="1"/>
    </xf>
    <xf numFmtId="0" fontId="51" fillId="0" borderId="50" xfId="0" applyFont="1" applyBorder="1" applyAlignment="1">
      <alignment horizontal="center" wrapText="1"/>
    </xf>
    <xf numFmtId="0" fontId="49" fillId="0" borderId="51" xfId="0" applyFont="1" applyBorder="1" applyAlignment="1">
      <alignment wrapText="1"/>
    </xf>
    <xf numFmtId="0" fontId="51" fillId="0" borderId="51" xfId="0" applyFont="1" applyBorder="1" applyAlignment="1">
      <alignment horizontal="center" wrapText="1"/>
    </xf>
    <xf numFmtId="0" fontId="10" fillId="36" borderId="52" xfId="1" applyFont="1" applyFill="1" applyBorder="1" applyAlignment="1" applyProtection="1">
      <alignment horizontal="right"/>
      <protection locked="0"/>
    </xf>
    <xf numFmtId="0" fontId="10" fillId="36" borderId="52" xfId="1" applyFont="1" applyFill="1" applyBorder="1" applyAlignment="1">
      <alignment horizontal="left" vertical="top"/>
    </xf>
    <xf numFmtId="0" fontId="28" fillId="37" borderId="56" xfId="0" applyFont="1" applyFill="1" applyBorder="1" applyAlignment="1">
      <alignment horizontal="center" wrapText="1"/>
    </xf>
    <xf numFmtId="0" fontId="28" fillId="37" borderId="57" xfId="0" applyFont="1" applyFill="1" applyBorder="1" applyAlignment="1">
      <alignment horizontal="center" wrapText="1"/>
    </xf>
    <xf numFmtId="0" fontId="28" fillId="37" borderId="57" xfId="0" applyFont="1" applyFill="1" applyBorder="1" applyAlignment="1">
      <alignment horizontal="center"/>
    </xf>
    <xf numFmtId="0" fontId="52" fillId="0" borderId="32" xfId="2" applyBorder="1" applyAlignment="1">
      <alignment horizontal="center" vertical="center"/>
    </xf>
    <xf numFmtId="0" fontId="29" fillId="22" borderId="32" xfId="0" applyFont="1" applyFill="1" applyBorder="1" applyAlignment="1">
      <alignment vertical="center" wrapText="1"/>
    </xf>
    <xf numFmtId="0" fontId="55" fillId="0" borderId="32" xfId="2" applyFont="1" applyBorder="1" applyAlignment="1">
      <alignment horizontal="left" vertical="center" wrapText="1"/>
    </xf>
    <xf numFmtId="0" fontId="52" fillId="0" borderId="4" xfId="2" applyBorder="1" applyAlignment="1">
      <alignment horizontal="center" vertical="center"/>
    </xf>
    <xf numFmtId="0" fontId="55" fillId="0" borderId="4" xfId="2" applyFont="1" applyBorder="1" applyAlignment="1">
      <alignment vertical="center" wrapText="1"/>
    </xf>
    <xf numFmtId="0" fontId="52" fillId="0" borderId="23" xfId="2" applyBorder="1" applyAlignment="1">
      <alignment horizontal="center" vertical="center"/>
    </xf>
    <xf numFmtId="0" fontId="56" fillId="38" borderId="4" xfId="2" applyFont="1" applyFill="1" applyBorder="1" applyAlignment="1">
      <alignment horizontal="center" vertical="center" wrapText="1"/>
    </xf>
    <xf numFmtId="0" fontId="55" fillId="0" borderId="22" xfId="2" applyFont="1" applyBorder="1" applyAlignment="1">
      <alignment vertical="center" wrapText="1"/>
    </xf>
    <xf numFmtId="0" fontId="56" fillId="38" borderId="27" xfId="2" applyFont="1" applyFill="1" applyBorder="1" applyAlignment="1">
      <alignment horizontal="center" vertical="center" wrapText="1"/>
    </xf>
    <xf numFmtId="0" fontId="56" fillId="38" borderId="27" xfId="2" applyFont="1" applyFill="1" applyBorder="1" applyAlignment="1">
      <alignment horizontal="center" vertical="center"/>
    </xf>
    <xf numFmtId="0" fontId="55" fillId="22" borderId="22" xfId="2" applyFont="1" applyFill="1" applyBorder="1" applyAlignment="1">
      <alignment vertical="center" wrapText="1"/>
    </xf>
    <xf numFmtId="0" fontId="29" fillId="22" borderId="0" xfId="0" applyFont="1" applyFill="1" applyAlignment="1">
      <alignment horizontal="center" vertical="center" wrapText="1"/>
    </xf>
    <xf numFmtId="0" fontId="29" fillId="22" borderId="0" xfId="0" applyFont="1" applyFill="1" applyAlignment="1">
      <alignment horizontal="left" vertical="center" wrapText="1"/>
    </xf>
    <xf numFmtId="0" fontId="29" fillId="39" borderId="0" xfId="0" applyFont="1" applyFill="1" applyAlignment="1">
      <alignment horizontal="left" vertical="center" wrapText="1"/>
    </xf>
    <xf numFmtId="0" fontId="29" fillId="39" borderId="0" xfId="0" applyFont="1" applyFill="1" applyAlignment="1">
      <alignment horizontal="center" vertical="center" wrapText="1"/>
    </xf>
    <xf numFmtId="0" fontId="19" fillId="22" borderId="0" xfId="0" applyFont="1" applyFill="1" applyAlignment="1">
      <alignment vertical="center" wrapText="1"/>
    </xf>
    <xf numFmtId="0" fontId="29" fillId="22" borderId="0" xfId="0" applyFont="1" applyFill="1" applyAlignment="1">
      <alignment horizontal="justify" vertical="center" wrapText="1"/>
    </xf>
    <xf numFmtId="0" fontId="19" fillId="39" borderId="0" xfId="0" applyFont="1" applyFill="1" applyAlignment="1">
      <alignment vertical="center" wrapText="1"/>
    </xf>
    <xf numFmtId="0" fontId="0" fillId="22" borderId="0" xfId="0" applyFill="1" applyAlignment="1">
      <alignment horizontal="center" vertical="center" wrapText="1"/>
    </xf>
    <xf numFmtId="0" fontId="29" fillId="22" borderId="0" xfId="0" applyFont="1" applyFill="1" applyAlignment="1">
      <alignment horizontal="center" vertical="center"/>
    </xf>
    <xf numFmtId="0" fontId="29" fillId="22" borderId="0" xfId="0" applyFont="1" applyFill="1" applyAlignment="1">
      <alignment horizontal="justify" vertical="center"/>
    </xf>
    <xf numFmtId="0" fontId="19" fillId="39" borderId="0" xfId="0" applyFont="1" applyFill="1" applyAlignment="1">
      <alignment horizontal="left" vertical="center" wrapText="1"/>
    </xf>
    <xf numFmtId="0" fontId="19" fillId="22" borderId="0" xfId="0" applyFont="1" applyFill="1" applyAlignment="1">
      <alignment horizontal="left" vertical="center" wrapText="1"/>
    </xf>
    <xf numFmtId="0" fontId="19" fillId="22" borderId="0" xfId="0" applyFont="1" applyFill="1" applyAlignment="1">
      <alignment wrapText="1"/>
    </xf>
    <xf numFmtId="0" fontId="0" fillId="22" borderId="0" xfId="0" applyFill="1" applyAlignment="1">
      <alignment horizontal="center" vertical="center"/>
    </xf>
    <xf numFmtId="0" fontId="31" fillId="39" borderId="0" xfId="0" applyFont="1" applyFill="1" applyAlignment="1">
      <alignment horizontal="left" vertical="center" wrapText="1"/>
    </xf>
    <xf numFmtId="0" fontId="19" fillId="0" borderId="22" xfId="2" applyFont="1" applyBorder="1" applyAlignment="1">
      <alignment vertical="center" wrapText="1"/>
    </xf>
    <xf numFmtId="0" fontId="24" fillId="15" borderId="4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0" fontId="15" fillId="18" borderId="4" xfId="0" applyFont="1" applyFill="1" applyBorder="1" applyAlignment="1">
      <alignment vertical="center" wrapText="1"/>
    </xf>
    <xf numFmtId="0" fontId="58" fillId="40" borderId="4" xfId="3" applyBorder="1" applyAlignment="1">
      <alignment horizontal="center" vertical="center"/>
    </xf>
    <xf numFmtId="0" fontId="15" fillId="6" borderId="4" xfId="0" applyFont="1" applyFill="1" applyBorder="1" applyAlignment="1" applyProtection="1">
      <alignment vertical="center" wrapText="1"/>
      <protection locked="0"/>
    </xf>
    <xf numFmtId="0" fontId="5" fillId="12" borderId="42" xfId="0" applyFont="1" applyFill="1" applyBorder="1" applyAlignment="1">
      <alignment horizontal="right" wrapText="1"/>
    </xf>
    <xf numFmtId="0" fontId="5" fillId="12" borderId="43" xfId="0" applyFont="1" applyFill="1" applyBorder="1" applyAlignment="1">
      <alignment horizontal="right"/>
    </xf>
    <xf numFmtId="3" fontId="0" fillId="2" borderId="0" xfId="0" applyNumberFormat="1" applyFill="1" applyAlignment="1">
      <alignment vertical="center" wrapText="1"/>
    </xf>
    <xf numFmtId="0" fontId="5" fillId="12" borderId="48" xfId="0" applyFont="1" applyFill="1" applyBorder="1" applyAlignment="1">
      <alignment horizontal="right"/>
    </xf>
    <xf numFmtId="0" fontId="5" fillId="12" borderId="44" xfId="0" applyFont="1" applyFill="1" applyBorder="1" applyAlignment="1">
      <alignment horizontal="right" wrapText="1"/>
    </xf>
    <xf numFmtId="0" fontId="17" fillId="12" borderId="46" xfId="0" applyFont="1" applyFill="1" applyBorder="1" applyAlignment="1">
      <alignment horizontal="right" vertical="center" wrapText="1"/>
    </xf>
    <xf numFmtId="0" fontId="2" fillId="10" borderId="0" xfId="0" applyFont="1" applyFill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3" fillId="30" borderId="0" xfId="0" applyFont="1" applyFill="1" applyAlignment="1">
      <alignment horizontal="center" vertical="center" wrapText="1"/>
    </xf>
    <xf numFmtId="0" fontId="61" fillId="4" borderId="4" xfId="0" applyFont="1" applyFill="1" applyBorder="1" applyAlignment="1" applyProtection="1">
      <alignment vertical="center" wrapText="1"/>
      <protection locked="0"/>
    </xf>
    <xf numFmtId="0" fontId="61" fillId="21" borderId="4" xfId="0" applyFont="1" applyFill="1" applyBorder="1" applyAlignment="1" applyProtection="1">
      <alignment vertical="center" wrapText="1"/>
      <protection locked="0"/>
    </xf>
    <xf numFmtId="0" fontId="61" fillId="6" borderId="4" xfId="0" applyFont="1" applyFill="1" applyBorder="1" applyAlignment="1" applyProtection="1">
      <alignment vertical="center" wrapText="1"/>
      <protection locked="0"/>
    </xf>
    <xf numFmtId="0" fontId="52" fillId="0" borderId="0" xfId="1" applyFont="1" applyAlignment="1">
      <alignment horizontal="center" vertical="center"/>
    </xf>
    <xf numFmtId="0" fontId="26" fillId="21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43" fillId="41" borderId="0" xfId="0" applyFont="1" applyFill="1" applyProtection="1">
      <protection locked="0"/>
    </xf>
    <xf numFmtId="0" fontId="44" fillId="42" borderId="0" xfId="0" applyFont="1" applyFill="1" applyAlignment="1" applyProtection="1">
      <alignment horizontal="center" vertical="top" wrapText="1"/>
      <protection locked="0"/>
    </xf>
    <xf numFmtId="0" fontId="44" fillId="42" borderId="0" xfId="0" applyFont="1" applyFill="1" applyAlignment="1" applyProtection="1">
      <alignment vertical="top" wrapText="1"/>
      <protection locked="0"/>
    </xf>
    <xf numFmtId="0" fontId="44" fillId="42" borderId="0" xfId="0" applyFont="1" applyFill="1" applyAlignment="1" applyProtection="1">
      <alignment horizontal="center"/>
      <protection locked="0"/>
    </xf>
    <xf numFmtId="0" fontId="45" fillId="42" borderId="0" xfId="0" applyFont="1" applyFill="1" applyAlignment="1">
      <alignment wrapText="1"/>
    </xf>
    <xf numFmtId="0" fontId="45" fillId="42" borderId="3" xfId="0" applyFont="1" applyFill="1" applyBorder="1" applyAlignment="1">
      <alignment wrapText="1"/>
    </xf>
    <xf numFmtId="0" fontId="45" fillId="42" borderId="0" xfId="0" applyFont="1" applyFill="1" applyAlignment="1">
      <alignment horizontal="center" wrapText="1"/>
    </xf>
    <xf numFmtId="0" fontId="0" fillId="42" borderId="0" xfId="0" applyFill="1" applyAlignment="1">
      <alignment wrapText="1"/>
    </xf>
    <xf numFmtId="0" fontId="46" fillId="41" borderId="0" xfId="0" applyFont="1" applyFill="1" applyAlignment="1" applyProtection="1">
      <alignment horizontal="left" vertical="center"/>
      <protection locked="0"/>
    </xf>
    <xf numFmtId="0" fontId="4" fillId="18" borderId="4" xfId="1" applyFill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52" fillId="18" borderId="4" xfId="1" applyFont="1" applyFill="1" applyBorder="1" applyAlignment="1">
      <alignment horizontal="center" vertical="center" wrapText="1"/>
    </xf>
    <xf numFmtId="0" fontId="52" fillId="0" borderId="4" xfId="1" applyFont="1" applyBorder="1" applyAlignment="1">
      <alignment horizontal="center" vertical="center" wrapText="1"/>
    </xf>
    <xf numFmtId="0" fontId="63" fillId="12" borderId="0" xfId="0" applyFont="1" applyFill="1" applyAlignment="1" applyProtection="1">
      <alignment horizontal="left"/>
      <protection locked="0"/>
    </xf>
    <xf numFmtId="0" fontId="64" fillId="43" borderId="0" xfId="1" applyFont="1" applyFill="1" applyAlignment="1" applyProtection="1">
      <alignment vertical="top"/>
      <protection locked="0"/>
    </xf>
    <xf numFmtId="0" fontId="9" fillId="8" borderId="28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center" wrapText="1"/>
    </xf>
    <xf numFmtId="0" fontId="64" fillId="43" borderId="0" xfId="1" applyFont="1" applyFill="1" applyAlignment="1" applyProtection="1">
      <alignment horizontal="left" vertical="top" wrapText="1"/>
      <protection locked="0"/>
    </xf>
    <xf numFmtId="0" fontId="42" fillId="34" borderId="37" xfId="0" applyFont="1" applyFill="1" applyBorder="1" applyAlignment="1" applyProtection="1">
      <alignment horizontal="left" vertical="center" wrapText="1" readingOrder="1"/>
      <protection locked="0"/>
    </xf>
    <xf numFmtId="0" fontId="42" fillId="34" borderId="0" xfId="0" applyFont="1" applyFill="1" applyAlignment="1" applyProtection="1">
      <alignment horizontal="left" vertical="center" wrapText="1" readingOrder="1"/>
      <protection locked="0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22" borderId="0" xfId="0" applyFont="1" applyFill="1" applyAlignment="1">
      <alignment horizontal="center" vertical="center" wrapText="1"/>
    </xf>
    <xf numFmtId="0" fontId="53" fillId="37" borderId="53" xfId="0" applyFont="1" applyFill="1" applyBorder="1" applyAlignment="1">
      <alignment horizontal="center" wrapText="1"/>
    </xf>
    <xf numFmtId="0" fontId="53" fillId="37" borderId="54" xfId="0" applyFont="1" applyFill="1" applyBorder="1" applyAlignment="1">
      <alignment horizontal="center" wrapText="1"/>
    </xf>
    <xf numFmtId="0" fontId="53" fillId="37" borderId="55" xfId="0" applyFont="1" applyFill="1" applyBorder="1" applyAlignment="1">
      <alignment horizontal="center" wrapText="1"/>
    </xf>
    <xf numFmtId="0" fontId="28" fillId="37" borderId="38" xfId="0" applyFont="1" applyFill="1" applyBorder="1" applyAlignment="1">
      <alignment horizontal="center"/>
    </xf>
    <xf numFmtId="0" fontId="28" fillId="37" borderId="39" xfId="0" applyFont="1" applyFill="1" applyBorder="1" applyAlignment="1">
      <alignment horizontal="center"/>
    </xf>
    <xf numFmtId="0" fontId="28" fillId="37" borderId="40" xfId="0" applyFont="1" applyFill="1" applyBorder="1" applyAlignment="1">
      <alignment horizontal="center"/>
    </xf>
    <xf numFmtId="0" fontId="54" fillId="22" borderId="22" xfId="0" applyFont="1" applyFill="1" applyBorder="1" applyAlignment="1">
      <alignment horizontal="center" vertical="center"/>
    </xf>
    <xf numFmtId="0" fontId="54" fillId="22" borderId="1" xfId="0" applyFont="1" applyFill="1" applyBorder="1" applyAlignment="1">
      <alignment horizontal="center" vertical="center"/>
    </xf>
    <xf numFmtId="0" fontId="54" fillId="22" borderId="23" xfId="0" applyFont="1" applyFill="1" applyBorder="1" applyAlignment="1">
      <alignment horizontal="center" vertical="center"/>
    </xf>
    <xf numFmtId="0" fontId="54" fillId="22" borderId="22" xfId="0" applyFont="1" applyFill="1" applyBorder="1" applyAlignment="1">
      <alignment horizontal="center" vertical="center" wrapText="1"/>
    </xf>
    <xf numFmtId="0" fontId="54" fillId="22" borderId="1" xfId="0" applyFont="1" applyFill="1" applyBorder="1" applyAlignment="1">
      <alignment horizontal="center" vertical="center" wrapText="1"/>
    </xf>
    <xf numFmtId="0" fontId="54" fillId="22" borderId="2" xfId="0" applyFont="1" applyFill="1" applyBorder="1" applyAlignment="1">
      <alignment horizontal="center" vertical="center" wrapText="1"/>
    </xf>
    <xf numFmtId="0" fontId="54" fillId="22" borderId="23" xfId="0" applyFont="1" applyFill="1" applyBorder="1" applyAlignment="1">
      <alignment horizontal="center" vertical="center" wrapText="1"/>
    </xf>
    <xf numFmtId="0" fontId="29" fillId="22" borderId="32" xfId="0" applyFont="1" applyFill="1" applyBorder="1" applyAlignment="1">
      <alignment horizontal="left" vertical="center" wrapText="1"/>
    </xf>
    <xf numFmtId="0" fontId="29" fillId="22" borderId="34" xfId="0" applyFont="1" applyFill="1" applyBorder="1" applyAlignment="1">
      <alignment horizontal="left" vertical="center" wrapText="1"/>
    </xf>
    <xf numFmtId="0" fontId="29" fillId="22" borderId="27" xfId="0" applyFont="1" applyFill="1" applyBorder="1" applyAlignment="1">
      <alignment horizontal="left" vertical="center" wrapText="1"/>
    </xf>
    <xf numFmtId="0" fontId="52" fillId="0" borderId="32" xfId="2" applyBorder="1" applyAlignment="1">
      <alignment horizontal="left" vertical="center" wrapText="1"/>
    </xf>
    <xf numFmtId="0" fontId="52" fillId="0" borderId="34" xfId="2" applyBorder="1" applyAlignment="1">
      <alignment horizontal="left" vertical="center" wrapText="1"/>
    </xf>
  </cellXfs>
  <cellStyles count="4">
    <cellStyle name="Excel Built-in Normal" xfId="1"/>
    <cellStyle name="Normalny" xfId="0" builtinId="0"/>
    <cellStyle name="Normalny 2" xfId="2"/>
    <cellStyle name="Złe" xfId="3" builtinId="27"/>
  </cellStyles>
  <dxfs count="53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0"/>
      </font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000080"/>
      <color rgb="FFFFFF99"/>
      <color rgb="FF00FF00"/>
      <color rgb="FFCCCCFF"/>
      <color rgb="FFFFFF66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05061/AppData/Local/Temp/Kopia%20Informatyka_1%20st-stacjonarne%20-%202016-v7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8">
          <cell r="C8" t="str">
            <v>Semestr 1</v>
          </cell>
        </row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75"/>
  <sheetViews>
    <sheetView showWhiteSpace="0" topLeftCell="B58" zoomScaleSheetLayoutView="75" zoomScalePageLayoutView="49" workbookViewId="0">
      <selection activeCell="C20" sqref="C20"/>
    </sheetView>
  </sheetViews>
  <sheetFormatPr defaultRowHeight="12.75"/>
  <cols>
    <col min="1" max="1" width="3.7109375" hidden="1" customWidth="1"/>
    <col min="2" max="2" width="6.42578125" customWidth="1"/>
    <col min="3" max="3" width="52.140625" customWidth="1"/>
    <col min="4" max="4" width="7.42578125" style="7" customWidth="1"/>
    <col min="5" max="6" width="4.7109375" style="7" customWidth="1"/>
    <col min="7" max="7" width="4.85546875" style="7" customWidth="1"/>
    <col min="8" max="8" width="5.42578125" style="7" customWidth="1"/>
    <col min="9" max="9" width="4" style="7" customWidth="1"/>
    <col min="10" max="10" width="6" style="52" customWidth="1"/>
    <col min="11" max="11" width="9.140625" hidden="1" customWidth="1"/>
    <col min="12" max="12" width="4.7109375" style="13" customWidth="1"/>
    <col min="13" max="13" width="2.7109375" style="13" hidden="1" customWidth="1"/>
    <col min="14" max="14" width="3.7109375" style="13" hidden="1" customWidth="1"/>
    <col min="15" max="15" width="7.28515625" style="13" customWidth="1"/>
    <col min="16" max="16" width="6.85546875" style="13" customWidth="1"/>
    <col min="17" max="17" width="6.85546875" style="125" customWidth="1"/>
    <col min="18" max="18" width="24.7109375" customWidth="1"/>
    <col min="19" max="19" width="22.42578125" customWidth="1"/>
    <col min="20" max="20" width="22.140625" customWidth="1"/>
    <col min="21" max="21" width="28.42578125" customWidth="1"/>
    <col min="22" max="22" width="15.7109375" customWidth="1"/>
    <col min="23" max="23" width="21.140625" customWidth="1"/>
    <col min="24" max="24" width="18" customWidth="1"/>
  </cols>
  <sheetData>
    <row r="1" spans="1:21">
      <c r="B1" s="37"/>
      <c r="C1" s="13"/>
      <c r="D1" s="38"/>
      <c r="E1" s="38"/>
      <c r="F1" s="38"/>
      <c r="G1" s="38"/>
      <c r="H1" s="38"/>
      <c r="I1" s="38"/>
      <c r="J1" s="50"/>
      <c r="K1" s="39"/>
      <c r="L1" s="40"/>
      <c r="M1" s="41"/>
      <c r="R1" s="40"/>
      <c r="S1" s="40"/>
      <c r="T1" s="211"/>
    </row>
    <row r="2" spans="1:21">
      <c r="B2" s="37"/>
      <c r="D2" s="38"/>
      <c r="E2" s="38"/>
      <c r="F2" s="38"/>
      <c r="G2" s="38"/>
      <c r="H2" s="38"/>
      <c r="I2" s="38"/>
      <c r="J2" s="50"/>
      <c r="K2" s="39"/>
      <c r="L2" s="40"/>
      <c r="M2" s="41"/>
      <c r="R2" s="40"/>
      <c r="S2" s="40"/>
      <c r="T2" s="40"/>
    </row>
    <row r="3" spans="1:21" ht="27.75">
      <c r="B3" s="102"/>
      <c r="C3" s="300" t="s">
        <v>269</v>
      </c>
      <c r="D3" s="108"/>
      <c r="E3" s="108"/>
      <c r="F3" s="108"/>
      <c r="G3" s="108"/>
      <c r="H3" s="108"/>
      <c r="I3" s="108"/>
      <c r="J3" s="109"/>
      <c r="K3" s="110"/>
      <c r="L3" s="107"/>
      <c r="M3" s="111"/>
      <c r="N3" s="100"/>
      <c r="O3" s="100"/>
      <c r="P3" s="100"/>
      <c r="Q3" s="126"/>
      <c r="R3" s="107"/>
      <c r="S3" s="107"/>
      <c r="T3" s="107"/>
    </row>
    <row r="4" spans="1:21" ht="26.25">
      <c r="B4" s="193"/>
      <c r="C4" s="287" t="s">
        <v>232</v>
      </c>
      <c r="D4" s="288"/>
      <c r="E4" s="288"/>
      <c r="F4" s="288"/>
      <c r="G4" s="288"/>
      <c r="H4" s="288"/>
      <c r="I4" s="288"/>
      <c r="J4" s="289"/>
      <c r="K4" s="290"/>
      <c r="L4" s="291"/>
      <c r="M4" s="292"/>
      <c r="N4" s="291"/>
      <c r="O4" s="291"/>
      <c r="P4" s="291"/>
      <c r="Q4" s="293"/>
      <c r="R4" s="291"/>
      <c r="S4" s="294"/>
      <c r="T4" s="294"/>
    </row>
    <row r="5" spans="1:21" ht="39.75" customHeight="1">
      <c r="B5" s="193"/>
      <c r="C5" s="301" t="s">
        <v>270</v>
      </c>
      <c r="D5" s="304" t="s">
        <v>271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</row>
    <row r="6" spans="1:21" ht="18">
      <c r="B6" s="193"/>
      <c r="C6" s="287" t="s">
        <v>233</v>
      </c>
      <c r="D6" s="288"/>
      <c r="E6" s="288"/>
      <c r="F6" s="288"/>
      <c r="G6" s="288"/>
      <c r="H6" s="288"/>
      <c r="I6" s="288"/>
      <c r="J6" s="289"/>
      <c r="K6" s="290"/>
      <c r="L6" s="291"/>
      <c r="M6" s="292"/>
      <c r="N6" s="291"/>
      <c r="O6" s="291"/>
      <c r="P6" s="291"/>
      <c r="Q6" s="293"/>
      <c r="R6" s="291"/>
      <c r="S6" s="294"/>
      <c r="T6" s="294"/>
    </row>
    <row r="7" spans="1:21" ht="18">
      <c r="B7" s="193"/>
      <c r="C7" s="287" t="s">
        <v>234</v>
      </c>
      <c r="D7" s="288"/>
      <c r="E7" s="288"/>
      <c r="F7" s="288"/>
      <c r="G7" s="288"/>
      <c r="H7" s="288"/>
      <c r="I7" s="288"/>
      <c r="J7" s="289"/>
      <c r="K7" s="290"/>
      <c r="L7" s="291"/>
      <c r="M7" s="292"/>
      <c r="N7" s="291"/>
      <c r="O7" s="291"/>
      <c r="P7" s="291"/>
      <c r="Q7" s="293"/>
      <c r="R7" s="291"/>
      <c r="S7" s="294"/>
      <c r="T7" s="294"/>
    </row>
    <row r="8" spans="1:21" ht="19.5">
      <c r="B8" s="193"/>
      <c r="C8" s="295" t="s">
        <v>67</v>
      </c>
      <c r="D8" s="288"/>
      <c r="E8" s="288"/>
      <c r="F8" s="288"/>
      <c r="G8" s="288"/>
      <c r="H8" s="288"/>
      <c r="I8" s="288"/>
      <c r="J8" s="289"/>
      <c r="K8" s="290"/>
      <c r="L8" s="291"/>
      <c r="M8" s="292"/>
      <c r="N8" s="291"/>
      <c r="O8" s="291"/>
      <c r="P8" s="291"/>
      <c r="Q8" s="293"/>
      <c r="R8" s="291"/>
      <c r="S8" s="294"/>
      <c r="T8" s="294"/>
    </row>
    <row r="9" spans="1:21">
      <c r="B9" s="193"/>
      <c r="C9" s="235" t="s">
        <v>174</v>
      </c>
      <c r="D9" s="236" t="str">
        <f ca="1">MID(CELL("nazwa_pliku"),1+SEARCH("[",CELL("nazwa_pliku")),SEARCH("]",CELL("nazwa_pliku"))-SEARCH("[",CELL("nazwa_pliku"))-5)</f>
        <v>AiR_2st_niestac_ogólno_SI - v1.3.</v>
      </c>
      <c r="E9" s="204"/>
      <c r="F9" s="204"/>
      <c r="G9" s="204"/>
      <c r="H9" s="204"/>
      <c r="I9" s="204"/>
      <c r="J9" s="205"/>
      <c r="K9" s="206"/>
      <c r="L9" s="207"/>
      <c r="M9" s="207"/>
      <c r="N9" s="207"/>
      <c r="O9" s="207"/>
      <c r="P9" s="207"/>
      <c r="Q9" s="208"/>
      <c r="R9" s="207"/>
      <c r="S9" s="194"/>
      <c r="T9" s="194"/>
    </row>
    <row r="10" spans="1:21">
      <c r="A10" s="3"/>
      <c r="B10" s="102"/>
      <c r="C10" s="103"/>
      <c r="D10" s="104"/>
      <c r="E10" s="105"/>
      <c r="F10" s="105"/>
      <c r="G10" s="105"/>
      <c r="H10" s="105"/>
      <c r="I10" s="105"/>
      <c r="J10" s="106"/>
      <c r="K10" s="18"/>
      <c r="L10" s="107"/>
      <c r="M10" s="107"/>
      <c r="N10" s="100"/>
      <c r="O10" s="100"/>
      <c r="P10" s="100"/>
      <c r="Q10" s="126"/>
      <c r="R10" s="307" t="s">
        <v>273</v>
      </c>
      <c r="S10" s="307"/>
      <c r="T10" s="307"/>
    </row>
    <row r="11" spans="1:21" ht="25.5">
      <c r="A11" s="18"/>
      <c r="B11" s="102"/>
      <c r="C11" s="101" t="s">
        <v>66</v>
      </c>
      <c r="D11" s="104"/>
      <c r="E11" s="105"/>
      <c r="F11" s="105"/>
      <c r="G11" s="105"/>
      <c r="H11" s="105"/>
      <c r="I11" s="105"/>
      <c r="J11" s="106"/>
      <c r="K11" s="18"/>
      <c r="L11" s="107"/>
      <c r="M11" s="107"/>
      <c r="N11" s="100"/>
      <c r="O11" s="100"/>
      <c r="P11" s="100"/>
      <c r="Q11" s="126"/>
      <c r="R11" s="199" t="s">
        <v>81</v>
      </c>
      <c r="S11" s="200" t="s">
        <v>82</v>
      </c>
      <c r="T11" s="200" t="s">
        <v>83</v>
      </c>
    </row>
    <row r="12" spans="1:21" ht="146.25" customHeight="1">
      <c r="A12" s="18"/>
      <c r="B12" s="19"/>
      <c r="C12" s="198" t="s">
        <v>272</v>
      </c>
      <c r="D12" s="112"/>
      <c r="E12" s="113"/>
      <c r="F12" s="113"/>
      <c r="G12" s="113"/>
      <c r="H12" s="113"/>
      <c r="I12" s="113"/>
      <c r="J12" s="114"/>
      <c r="K12" s="115" t="str">
        <f ca="1">MID(CELL("nazwa_pliku"),1+SEARCH("[",CELL("nazwa_pliku")),SEARCH("]",CELL("nazwa_pliku"))-SEARCH("[",CELL("nazwa_pliku"))-1)</f>
        <v>AiR_2st_niestac_ogólno_SI - v1.3.xlsx</v>
      </c>
      <c r="L12" s="116"/>
      <c r="M12" s="117"/>
      <c r="N12" s="118"/>
      <c r="O12" s="119"/>
      <c r="P12" s="119"/>
      <c r="Q12" s="120"/>
      <c r="R12" s="43" t="s">
        <v>87</v>
      </c>
      <c r="S12" s="43" t="s">
        <v>88</v>
      </c>
      <c r="T12" s="43" t="s">
        <v>89</v>
      </c>
    </row>
    <row r="13" spans="1:21" ht="15.75">
      <c r="A13" s="1"/>
      <c r="C13" s="17" t="s">
        <v>44</v>
      </c>
      <c r="D13" s="6"/>
      <c r="E13" s="6"/>
      <c r="F13" s="6"/>
      <c r="G13" s="6"/>
      <c r="H13" s="8"/>
      <c r="I13" s="8"/>
      <c r="J13" s="51"/>
      <c r="K13" s="1"/>
      <c r="L13" s="14"/>
      <c r="M13" s="14"/>
      <c r="R13" s="307" t="s">
        <v>274</v>
      </c>
      <c r="S13" s="307"/>
      <c r="T13" s="307"/>
    </row>
    <row r="14" spans="1:21" ht="22.7" customHeight="1">
      <c r="A14" s="1"/>
      <c r="B14" s="71" t="s">
        <v>68</v>
      </c>
      <c r="C14" s="57" t="s">
        <v>69</v>
      </c>
      <c r="D14" s="58" t="s">
        <v>56</v>
      </c>
      <c r="E14" s="58" t="s">
        <v>45</v>
      </c>
      <c r="F14" s="58" t="s">
        <v>46</v>
      </c>
      <c r="G14" s="58" t="s">
        <v>47</v>
      </c>
      <c r="H14" s="58" t="s">
        <v>48</v>
      </c>
      <c r="I14" s="58" t="s">
        <v>57</v>
      </c>
      <c r="J14" s="58" t="s">
        <v>49</v>
      </c>
      <c r="K14" s="55" t="s">
        <v>54</v>
      </c>
      <c r="L14" s="45" t="s">
        <v>59</v>
      </c>
      <c r="M14" s="59" t="s">
        <v>55</v>
      </c>
      <c r="N14" s="46" t="s">
        <v>40</v>
      </c>
      <c r="O14" s="195" t="s">
        <v>0</v>
      </c>
      <c r="P14" s="195" t="s">
        <v>1</v>
      </c>
      <c r="Q14" s="196" t="s">
        <v>33</v>
      </c>
      <c r="R14" s="47" t="s">
        <v>41</v>
      </c>
      <c r="S14" s="47" t="s">
        <v>43</v>
      </c>
      <c r="T14" s="47" t="s">
        <v>42</v>
      </c>
    </row>
    <row r="15" spans="1:21" ht="27" customHeight="1">
      <c r="A15" s="56" t="s">
        <v>39</v>
      </c>
      <c r="B15" s="63">
        <v>1</v>
      </c>
      <c r="C15" s="269" t="s">
        <v>190</v>
      </c>
      <c r="D15" s="212" t="s">
        <v>50</v>
      </c>
      <c r="E15" s="212">
        <v>18</v>
      </c>
      <c r="F15" s="212"/>
      <c r="G15" s="212">
        <v>12</v>
      </c>
      <c r="H15" s="212"/>
      <c r="I15" s="63"/>
      <c r="J15" s="63">
        <v>4</v>
      </c>
      <c r="K15" s="64"/>
      <c r="L15" s="65"/>
      <c r="M15" s="66"/>
      <c r="N15" s="67"/>
      <c r="O15" s="65"/>
      <c r="P15" s="65"/>
      <c r="Q15" s="286" t="s">
        <v>33</v>
      </c>
      <c r="R15" s="135" t="s">
        <v>243</v>
      </c>
      <c r="S15" s="135" t="s">
        <v>244</v>
      </c>
      <c r="T15" s="135" t="s">
        <v>92</v>
      </c>
      <c r="U15" s="13"/>
    </row>
    <row r="16" spans="1:21" ht="27" customHeight="1">
      <c r="A16" s="5" t="str">
        <f>IF(ISBLANK(B15),"",IF(ISNA(MATCH(B15,#REF!,0)),"?","+"))</f>
        <v>+</v>
      </c>
      <c r="B16" s="139">
        <f t="shared" ref="B16:B22" si="0">B15+1</f>
        <v>2</v>
      </c>
      <c r="C16" s="150" t="s">
        <v>191</v>
      </c>
      <c r="D16" s="213"/>
      <c r="E16" s="213">
        <v>2</v>
      </c>
      <c r="F16" s="213"/>
      <c r="G16" s="213"/>
      <c r="H16" s="213"/>
      <c r="I16" s="139"/>
      <c r="J16" s="139">
        <v>0</v>
      </c>
      <c r="K16" s="140"/>
      <c r="L16" s="141"/>
      <c r="M16" s="142" t="str">
        <f>IF(AND(ISNA(MATCH($B16,#REF!,0)),ISNA(MATCH($B16,#REF!,0))),"","*")</f>
        <v>*</v>
      </c>
      <c r="N16" s="143">
        <f>N15</f>
        <v>0</v>
      </c>
      <c r="O16" s="141"/>
      <c r="P16" s="141" t="s">
        <v>1</v>
      </c>
      <c r="Q16" s="141"/>
      <c r="R16" s="135"/>
      <c r="S16" s="135" t="s">
        <v>210</v>
      </c>
      <c r="T16" s="135" t="s">
        <v>91</v>
      </c>
      <c r="U16" s="13"/>
    </row>
    <row r="17" spans="1:56" s="10" customFormat="1" ht="27" customHeight="1">
      <c r="A17" s="9" t="str">
        <f>IF(ISBLANK(B16),"",IF(ISNA(MATCH(B16,#REF!,0)),"?","+"))</f>
        <v>+</v>
      </c>
      <c r="B17" s="63">
        <f t="shared" si="0"/>
        <v>3</v>
      </c>
      <c r="C17" s="269" t="s">
        <v>192</v>
      </c>
      <c r="D17" s="212"/>
      <c r="E17" s="212">
        <v>18</v>
      </c>
      <c r="F17" s="212">
        <v>18</v>
      </c>
      <c r="G17" s="212"/>
      <c r="H17" s="212"/>
      <c r="I17" s="63"/>
      <c r="J17" s="63">
        <v>4</v>
      </c>
      <c r="K17" s="68"/>
      <c r="L17" s="65"/>
      <c r="M17" s="69"/>
      <c r="N17" s="70"/>
      <c r="O17" s="65" t="s">
        <v>0</v>
      </c>
      <c r="P17" s="65"/>
      <c r="Q17" s="286" t="s">
        <v>33</v>
      </c>
      <c r="R17" s="155" t="s">
        <v>211</v>
      </c>
      <c r="S17" s="121" t="s">
        <v>266</v>
      </c>
      <c r="T17" s="155" t="s">
        <v>212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56" ht="40.9" customHeight="1">
      <c r="A18" s="4" t="str">
        <f>IF(ISBLANK(B17),"",IF(ISNA(MATCH(B17,#REF!,0)),"?","+"))</f>
        <v>+</v>
      </c>
      <c r="B18" s="139">
        <f t="shared" si="0"/>
        <v>4</v>
      </c>
      <c r="C18" s="150" t="s">
        <v>85</v>
      </c>
      <c r="D18" s="213"/>
      <c r="E18" s="213"/>
      <c r="F18" s="213">
        <v>20</v>
      </c>
      <c r="G18" s="213"/>
      <c r="H18" s="213"/>
      <c r="I18" s="139"/>
      <c r="J18" s="139">
        <v>1</v>
      </c>
      <c r="K18" s="140"/>
      <c r="L18" s="141" t="s">
        <v>60</v>
      </c>
      <c r="M18" s="142" t="str">
        <f>IF(AND(ISNA(MATCH($B18,#REF!,0)),ISNA(MATCH($B18,#REF!,0))),"","*")</f>
        <v>*</v>
      </c>
      <c r="N18" s="143">
        <f>N17</f>
        <v>0</v>
      </c>
      <c r="O18" s="141" t="s">
        <v>0</v>
      </c>
      <c r="P18" s="141"/>
      <c r="Q18" s="141" t="s">
        <v>33</v>
      </c>
      <c r="R18" s="296"/>
      <c r="S18" s="296" t="s">
        <v>245</v>
      </c>
      <c r="T18" s="296" t="s">
        <v>93</v>
      </c>
    </row>
    <row r="19" spans="1:56" ht="27" customHeight="1">
      <c r="A19" s="5" t="str">
        <f>IF(ISBLANK(B18),"",IF(ISNA(MATCH(B18,#REF!,0)),"?","+"))</f>
        <v>+</v>
      </c>
      <c r="B19" s="63">
        <f t="shared" si="0"/>
        <v>5</v>
      </c>
      <c r="C19" s="269" t="s">
        <v>193</v>
      </c>
      <c r="D19" s="212"/>
      <c r="E19" s="212">
        <v>18</v>
      </c>
      <c r="F19" s="212">
        <v>18</v>
      </c>
      <c r="G19" s="212"/>
      <c r="H19" s="212"/>
      <c r="I19" s="63"/>
      <c r="J19" s="63">
        <v>4</v>
      </c>
      <c r="K19" s="68"/>
      <c r="L19" s="65"/>
      <c r="M19" s="69"/>
      <c r="N19" s="70"/>
      <c r="O19" s="65" t="s">
        <v>0</v>
      </c>
      <c r="P19" s="65"/>
      <c r="Q19" s="286" t="s">
        <v>33</v>
      </c>
      <c r="R19" s="296" t="s">
        <v>211</v>
      </c>
      <c r="S19" s="296" t="s">
        <v>228</v>
      </c>
      <c r="T19" s="296" t="s">
        <v>213</v>
      </c>
    </row>
    <row r="20" spans="1:56" ht="28.15" customHeight="1">
      <c r="A20" s="4" t="str">
        <f>IF(ISBLANK(B19),"",IF(ISNA(MATCH(B19,#REF!,0)),"?","+"))</f>
        <v>+</v>
      </c>
      <c r="B20" s="139">
        <f t="shared" si="0"/>
        <v>6</v>
      </c>
      <c r="C20" s="150" t="s">
        <v>194</v>
      </c>
      <c r="D20" s="213" t="s">
        <v>50</v>
      </c>
      <c r="E20" s="213">
        <v>18</v>
      </c>
      <c r="F20" s="213"/>
      <c r="G20" s="213">
        <v>12</v>
      </c>
      <c r="H20" s="213"/>
      <c r="I20" s="139"/>
      <c r="J20" s="213">
        <v>3</v>
      </c>
      <c r="K20" s="140"/>
      <c r="L20" s="141"/>
      <c r="M20" s="142"/>
      <c r="N20" s="143"/>
      <c r="O20" s="141"/>
      <c r="P20" s="141"/>
      <c r="Q20" s="286" t="s">
        <v>33</v>
      </c>
      <c r="R20" s="297" t="s">
        <v>214</v>
      </c>
      <c r="S20" s="297" t="s">
        <v>246</v>
      </c>
      <c r="T20" s="135" t="s">
        <v>213</v>
      </c>
    </row>
    <row r="21" spans="1:56" ht="27" customHeight="1">
      <c r="A21" s="5" t="str">
        <f>IF(ISBLANK(B20),"",IF(ISNA(MATCH(B20,#REF!,0)),"?","+"))</f>
        <v>+</v>
      </c>
      <c r="B21" s="63">
        <f t="shared" si="0"/>
        <v>7</v>
      </c>
      <c r="C21" s="269" t="s">
        <v>288</v>
      </c>
      <c r="D21" s="212"/>
      <c r="E21" s="212">
        <v>8</v>
      </c>
      <c r="F21" s="212"/>
      <c r="G21" s="212"/>
      <c r="H21" s="212">
        <v>8</v>
      </c>
      <c r="I21" s="63"/>
      <c r="J21" s="212">
        <v>2</v>
      </c>
      <c r="K21" s="68"/>
      <c r="L21" s="65"/>
      <c r="M21" s="69"/>
      <c r="N21" s="70"/>
      <c r="O21" s="65" t="s">
        <v>0</v>
      </c>
      <c r="P21" s="65"/>
      <c r="Q21" s="286" t="s">
        <v>33</v>
      </c>
      <c r="R21" s="298" t="s">
        <v>247</v>
      </c>
      <c r="S21" s="296" t="s">
        <v>248</v>
      </c>
      <c r="T21" s="296" t="s">
        <v>216</v>
      </c>
    </row>
    <row r="22" spans="1:56" ht="27" customHeight="1">
      <c r="A22" s="4" t="str">
        <f>IF(ISBLANK(B21),"",IF(ISNA(MATCH(B21,#REF!,0)),"?","+"))</f>
        <v>+</v>
      </c>
      <c r="B22" s="139">
        <f t="shared" si="0"/>
        <v>8</v>
      </c>
      <c r="C22" s="150" t="s">
        <v>195</v>
      </c>
      <c r="D22" s="213" t="s">
        <v>50</v>
      </c>
      <c r="E22" s="213">
        <v>18</v>
      </c>
      <c r="F22" s="213"/>
      <c r="G22" s="213">
        <v>12</v>
      </c>
      <c r="H22" s="213"/>
      <c r="I22" s="139"/>
      <c r="J22" s="139">
        <v>4</v>
      </c>
      <c r="K22" s="140"/>
      <c r="L22" s="141"/>
      <c r="M22" s="142"/>
      <c r="N22" s="143"/>
      <c r="O22" s="141"/>
      <c r="P22" s="141" t="s">
        <v>1</v>
      </c>
      <c r="Q22" s="141"/>
      <c r="R22" s="141" t="s">
        <v>217</v>
      </c>
      <c r="S22" s="144" t="s">
        <v>218</v>
      </c>
      <c r="T22" s="141" t="s">
        <v>219</v>
      </c>
    </row>
    <row r="23" spans="1:56">
      <c r="A23" s="5" t="str">
        <f>IF(ISBLANK(#REF!),"",IF(ISNA(MATCH(#REF!,#REF!,0)),"?","+"))</f>
        <v>+</v>
      </c>
      <c r="B23" s="60"/>
      <c r="C23" s="61"/>
      <c r="D23" s="62"/>
      <c r="E23" s="44">
        <f t="shared" ref="E23:K23" si="1">SUM(E15:E22)</f>
        <v>100</v>
      </c>
      <c r="F23" s="44">
        <f t="shared" si="1"/>
        <v>56</v>
      </c>
      <c r="G23" s="44">
        <f t="shared" si="1"/>
        <v>36</v>
      </c>
      <c r="H23" s="44">
        <f t="shared" si="1"/>
        <v>8</v>
      </c>
      <c r="I23" s="97">
        <f t="shared" si="1"/>
        <v>0</v>
      </c>
      <c r="J23" s="185">
        <f t="shared" si="1"/>
        <v>22</v>
      </c>
      <c r="K23" s="22">
        <f t="shared" si="1"/>
        <v>0</v>
      </c>
      <c r="L23" s="23"/>
      <c r="M23" s="23"/>
      <c r="N23" s="20"/>
      <c r="O23" s="35"/>
      <c r="P23" s="35"/>
      <c r="Q23" s="127"/>
      <c r="R23" s="35"/>
      <c r="S23" s="23"/>
      <c r="T23" s="23"/>
    </row>
    <row r="24" spans="1:56" ht="24.75" customHeight="1">
      <c r="A24" s="2"/>
      <c r="B24" s="48"/>
      <c r="C24" s="25"/>
      <c r="D24" s="78" t="s">
        <v>53</v>
      </c>
      <c r="E24" s="79">
        <f>SUM(E23:I23)</f>
        <v>200</v>
      </c>
      <c r="F24" s="25"/>
      <c r="G24" s="25"/>
      <c r="H24" s="25"/>
      <c r="I24" s="25"/>
      <c r="J24" s="53"/>
      <c r="K24" s="24"/>
      <c r="L24" s="25"/>
      <c r="M24" s="25"/>
      <c r="N24" s="20"/>
      <c r="O24" s="20"/>
      <c r="P24" s="20"/>
      <c r="Q24" s="128"/>
      <c r="R24" s="20"/>
      <c r="S24" s="20"/>
      <c r="T24" s="20"/>
    </row>
    <row r="25" spans="1:56" ht="15.75">
      <c r="A25" s="1"/>
      <c r="B25" s="49"/>
      <c r="C25" s="27" t="s">
        <v>51</v>
      </c>
      <c r="D25" s="25"/>
      <c r="E25" s="25"/>
      <c r="F25" s="25"/>
      <c r="G25" s="25"/>
      <c r="H25" s="25"/>
      <c r="I25" s="25"/>
      <c r="J25" s="53"/>
      <c r="K25" s="24"/>
      <c r="L25" s="25"/>
      <c r="M25" s="25"/>
      <c r="N25" s="20"/>
      <c r="O25" s="20"/>
      <c r="P25" s="20"/>
      <c r="Q25" s="128"/>
      <c r="R25" s="308" t="s">
        <v>274</v>
      </c>
      <c r="S25" s="308"/>
      <c r="T25" s="308"/>
    </row>
    <row r="26" spans="1:56" ht="22.7" customHeight="1">
      <c r="A26" s="1"/>
      <c r="B26" s="71" t="s">
        <v>68</v>
      </c>
      <c r="C26" s="57" t="s">
        <v>69</v>
      </c>
      <c r="D26" s="58" t="s">
        <v>56</v>
      </c>
      <c r="E26" s="58" t="s">
        <v>45</v>
      </c>
      <c r="F26" s="58" t="s">
        <v>46</v>
      </c>
      <c r="G26" s="58" t="s">
        <v>47</v>
      </c>
      <c r="H26" s="58" t="s">
        <v>48</v>
      </c>
      <c r="I26" s="58" t="s">
        <v>57</v>
      </c>
      <c r="J26" s="58" t="s">
        <v>49</v>
      </c>
      <c r="K26" s="22" t="s">
        <v>54</v>
      </c>
      <c r="L26" s="72" t="s">
        <v>59</v>
      </c>
      <c r="M26" s="72" t="s">
        <v>55</v>
      </c>
      <c r="N26" s="20"/>
      <c r="O26" s="195" t="s">
        <v>0</v>
      </c>
      <c r="P26" s="195" t="s">
        <v>1</v>
      </c>
      <c r="Q26" s="195" t="s">
        <v>33</v>
      </c>
      <c r="R26" s="81" t="s">
        <v>41</v>
      </c>
      <c r="S26" s="81" t="s">
        <v>43</v>
      </c>
      <c r="T26" s="81" t="s">
        <v>42</v>
      </c>
    </row>
    <row r="27" spans="1:56" ht="31.5" customHeight="1">
      <c r="A27" s="56" t="s">
        <v>39</v>
      </c>
      <c r="B27" s="63">
        <v>1</v>
      </c>
      <c r="C27" s="209" t="s">
        <v>196</v>
      </c>
      <c r="D27" s="63"/>
      <c r="E27" s="63">
        <v>8</v>
      </c>
      <c r="F27" s="63"/>
      <c r="G27" s="63">
        <v>8</v>
      </c>
      <c r="H27" s="63"/>
      <c r="I27" s="63"/>
      <c r="J27" s="63">
        <v>2</v>
      </c>
      <c r="K27" s="76" t="b">
        <v>1</v>
      </c>
      <c r="L27" s="65"/>
      <c r="M27" s="69"/>
      <c r="N27" s="70"/>
      <c r="O27" s="65"/>
      <c r="P27" s="65"/>
      <c r="Q27" s="286" t="s">
        <v>33</v>
      </c>
      <c r="R27" s="296" t="s">
        <v>249</v>
      </c>
      <c r="S27" s="296" t="s">
        <v>250</v>
      </c>
      <c r="T27" s="296" t="s">
        <v>251</v>
      </c>
    </row>
    <row r="28" spans="1:56" s="11" customFormat="1" ht="38.25">
      <c r="A28" s="12" t="str">
        <f>IF(ISBLANK(B27),"",IF(ISNA(MATCH(B27,#REF!,0)),"?","+"))</f>
        <v>+</v>
      </c>
      <c r="B28" s="139">
        <f t="shared" ref="B28:B34" si="2">B27+1</f>
        <v>2</v>
      </c>
      <c r="C28" s="156" t="s">
        <v>197</v>
      </c>
      <c r="D28" s="139"/>
      <c r="E28" s="139">
        <v>8</v>
      </c>
      <c r="F28" s="139"/>
      <c r="G28" s="139">
        <v>18</v>
      </c>
      <c r="H28" s="139"/>
      <c r="I28" s="139"/>
      <c r="J28" s="157">
        <v>3</v>
      </c>
      <c r="K28" s="151"/>
      <c r="L28" s="141" t="s">
        <v>60</v>
      </c>
      <c r="M28" s="142"/>
      <c r="N28" s="143"/>
      <c r="O28" s="141"/>
      <c r="P28" s="141" t="s">
        <v>1</v>
      </c>
      <c r="Q28" s="141"/>
      <c r="R28" s="135" t="s">
        <v>252</v>
      </c>
      <c r="S28" s="135" t="s">
        <v>268</v>
      </c>
      <c r="T28" s="135" t="s">
        <v>92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ht="42" customHeight="1">
      <c r="A29" s="5" t="str">
        <f>IF(ISBLANK(#REF!),"",IF(ISNA(MATCH(#REF!,#REF!,0)),"?","+"))</f>
        <v>+</v>
      </c>
      <c r="B29" s="63">
        <f t="shared" si="2"/>
        <v>3</v>
      </c>
      <c r="C29" s="82" t="s">
        <v>198</v>
      </c>
      <c r="D29" s="63" t="s">
        <v>50</v>
      </c>
      <c r="E29" s="63">
        <v>18</v>
      </c>
      <c r="F29" s="63"/>
      <c r="G29" s="63">
        <v>18</v>
      </c>
      <c r="H29" s="63"/>
      <c r="I29" s="63"/>
      <c r="J29" s="63">
        <v>4</v>
      </c>
      <c r="K29" s="76"/>
      <c r="L29" s="65"/>
      <c r="M29" s="69"/>
      <c r="N29" s="70"/>
      <c r="O29" s="65"/>
      <c r="P29" s="65"/>
      <c r="Q29" s="286" t="s">
        <v>33</v>
      </c>
      <c r="R29" s="65" t="s">
        <v>220</v>
      </c>
      <c r="S29" s="65" t="s">
        <v>221</v>
      </c>
      <c r="T29" s="65" t="s">
        <v>92</v>
      </c>
    </row>
    <row r="30" spans="1:56" ht="25.5">
      <c r="A30" s="139" t="str">
        <f>IF(ISBLANK(B29),"",IF(ISNA(MATCH(B29,#REF!,0)),"?","+"))</f>
        <v>+</v>
      </c>
      <c r="B30" s="139">
        <f t="shared" si="2"/>
        <v>4</v>
      </c>
      <c r="C30" s="150" t="s">
        <v>199</v>
      </c>
      <c r="D30" s="213"/>
      <c r="E30" s="213">
        <v>8</v>
      </c>
      <c r="F30" s="213"/>
      <c r="G30" s="139">
        <v>18</v>
      </c>
      <c r="H30" s="213"/>
      <c r="I30" s="139"/>
      <c r="J30" s="139">
        <v>3</v>
      </c>
      <c r="K30" s="140"/>
      <c r="L30" s="141"/>
      <c r="M30" s="142"/>
      <c r="N30" s="143"/>
      <c r="O30" s="141"/>
      <c r="P30" s="141" t="s">
        <v>1</v>
      </c>
      <c r="Q30" s="141"/>
      <c r="R30" s="141" t="s">
        <v>222</v>
      </c>
      <c r="S30" s="144" t="s">
        <v>90</v>
      </c>
      <c r="T30" s="141" t="s">
        <v>92</v>
      </c>
    </row>
    <row r="31" spans="1:56" ht="41.45" customHeight="1">
      <c r="A31" s="5" t="s">
        <v>38</v>
      </c>
      <c r="B31" s="63">
        <f t="shared" si="2"/>
        <v>5</v>
      </c>
      <c r="C31" s="82" t="s">
        <v>85</v>
      </c>
      <c r="D31" s="63"/>
      <c r="E31" s="63"/>
      <c r="F31" s="63">
        <v>20</v>
      </c>
      <c r="G31" s="63"/>
      <c r="H31" s="63"/>
      <c r="I31" s="63"/>
      <c r="J31" s="158">
        <v>1</v>
      </c>
      <c r="K31" s="76"/>
      <c r="L31" s="65" t="s">
        <v>60</v>
      </c>
      <c r="M31" s="69"/>
      <c r="N31" s="70"/>
      <c r="O31" s="65" t="s">
        <v>0</v>
      </c>
      <c r="P31" s="65"/>
      <c r="Q31" s="65" t="s">
        <v>33</v>
      </c>
      <c r="R31" s="296"/>
      <c r="S31" s="296" t="s">
        <v>245</v>
      </c>
      <c r="T31" s="296" t="s">
        <v>93</v>
      </c>
    </row>
    <row r="32" spans="1:56" ht="20.25" customHeight="1">
      <c r="A32" s="5"/>
      <c r="B32" s="139">
        <f t="shared" si="2"/>
        <v>6</v>
      </c>
      <c r="C32" s="156" t="s">
        <v>200</v>
      </c>
      <c r="D32" s="139" t="s">
        <v>50</v>
      </c>
      <c r="E32" s="139">
        <v>8</v>
      </c>
      <c r="F32" s="139"/>
      <c r="G32" s="139"/>
      <c r="H32" s="139">
        <v>18</v>
      </c>
      <c r="I32" s="139"/>
      <c r="J32" s="139">
        <v>3</v>
      </c>
      <c r="K32" s="151"/>
      <c r="L32" s="141"/>
      <c r="M32" s="142"/>
      <c r="N32" s="143"/>
      <c r="O32" s="141"/>
      <c r="P32" s="141"/>
      <c r="Q32" s="65" t="s">
        <v>33</v>
      </c>
      <c r="R32" s="178" t="s">
        <v>224</v>
      </c>
      <c r="S32" s="178" t="s">
        <v>201</v>
      </c>
      <c r="T32" s="178" t="s">
        <v>92</v>
      </c>
    </row>
    <row r="33" spans="1:54" ht="25.5">
      <c r="A33" s="5"/>
      <c r="B33" s="63">
        <f t="shared" si="2"/>
        <v>7</v>
      </c>
      <c r="C33" s="170" t="s">
        <v>289</v>
      </c>
      <c r="D33" s="172"/>
      <c r="E33" s="186">
        <v>8</v>
      </c>
      <c r="F33" s="172"/>
      <c r="G33" s="172"/>
      <c r="H33" s="172">
        <v>8</v>
      </c>
      <c r="I33" s="172"/>
      <c r="J33" s="172">
        <v>3</v>
      </c>
      <c r="K33" s="173"/>
      <c r="L33" s="65"/>
      <c r="M33" s="175"/>
      <c r="N33" s="174"/>
      <c r="O33" s="176" t="s">
        <v>0</v>
      </c>
      <c r="P33" s="176"/>
      <c r="Q33" s="286" t="s">
        <v>33</v>
      </c>
      <c r="R33" s="135" t="s">
        <v>253</v>
      </c>
      <c r="S33" s="135" t="s">
        <v>225</v>
      </c>
      <c r="T33" s="135" t="s">
        <v>216</v>
      </c>
    </row>
    <row r="34" spans="1:54" ht="27" customHeight="1">
      <c r="A34" s="1"/>
      <c r="B34" s="139">
        <f t="shared" si="2"/>
        <v>8</v>
      </c>
      <c r="C34" s="156" t="s">
        <v>202</v>
      </c>
      <c r="D34" s="146"/>
      <c r="E34" s="146">
        <v>12</v>
      </c>
      <c r="F34" s="146"/>
      <c r="G34" s="146">
        <v>18</v>
      </c>
      <c r="H34" s="146"/>
      <c r="I34" s="146"/>
      <c r="J34" s="146">
        <v>3</v>
      </c>
      <c r="K34" s="147"/>
      <c r="L34" s="145"/>
      <c r="M34" s="145"/>
      <c r="N34" s="148"/>
      <c r="O34" s="149"/>
      <c r="P34" s="141" t="s">
        <v>1</v>
      </c>
      <c r="Q34" s="141"/>
      <c r="R34" s="135" t="s">
        <v>254</v>
      </c>
      <c r="S34" s="135" t="s">
        <v>255</v>
      </c>
      <c r="T34" s="135" t="s">
        <v>92</v>
      </c>
    </row>
    <row r="35" spans="1:54">
      <c r="A35" s="4"/>
      <c r="B35" s="60"/>
      <c r="C35" s="61"/>
      <c r="D35" s="73"/>
      <c r="E35" s="44">
        <f t="shared" ref="E35:K35" si="3">SUM(E27:E34)</f>
        <v>70</v>
      </c>
      <c r="F35" s="44">
        <f t="shared" si="3"/>
        <v>20</v>
      </c>
      <c r="G35" s="44">
        <f t="shared" si="3"/>
        <v>80</v>
      </c>
      <c r="H35" s="74">
        <f t="shared" si="3"/>
        <v>26</v>
      </c>
      <c r="I35" s="75">
        <f t="shared" si="3"/>
        <v>0</v>
      </c>
      <c r="J35" s="188">
        <f t="shared" si="3"/>
        <v>22</v>
      </c>
      <c r="K35" s="22">
        <f t="shared" si="3"/>
        <v>0</v>
      </c>
      <c r="L35" s="23"/>
      <c r="M35" s="23"/>
      <c r="N35" s="20"/>
      <c r="O35" s="99"/>
      <c r="P35" s="99"/>
      <c r="Q35" s="129"/>
      <c r="R35" s="36"/>
      <c r="S35" s="36"/>
      <c r="T35" s="36"/>
    </row>
    <row r="36" spans="1:54" ht="25.5">
      <c r="A36" s="2"/>
      <c r="B36" s="48"/>
      <c r="C36" s="25"/>
      <c r="D36" s="78" t="s">
        <v>53</v>
      </c>
      <c r="E36" s="79">
        <f>SUM(E35:I35)</f>
        <v>196</v>
      </c>
      <c r="F36" s="25"/>
      <c r="G36" s="25"/>
      <c r="H36" s="30" t="s">
        <v>58</v>
      </c>
      <c r="I36" s="31"/>
      <c r="J36" s="189">
        <f>J23+J35</f>
        <v>44</v>
      </c>
      <c r="K36" s="24"/>
      <c r="L36" s="25"/>
      <c r="M36" s="25"/>
      <c r="N36" s="20"/>
      <c r="O36" s="20"/>
      <c r="P36" s="20"/>
      <c r="Q36" s="128"/>
      <c r="R36" s="20"/>
      <c r="S36" s="20"/>
      <c r="T36" s="20"/>
    </row>
    <row r="37" spans="1:54" hidden="1">
      <c r="A37" s="162"/>
      <c r="B37" s="48"/>
      <c r="C37" s="25"/>
      <c r="D37" s="278"/>
      <c r="E37" s="279"/>
      <c r="F37" s="25"/>
      <c r="G37" s="25"/>
      <c r="H37" s="72"/>
      <c r="I37" s="72"/>
      <c r="J37" s="280"/>
      <c r="K37" s="24"/>
      <c r="L37" s="25"/>
      <c r="M37" s="25"/>
      <c r="N37" s="20"/>
      <c r="O37" s="20"/>
      <c r="P37" s="20"/>
      <c r="Q37" s="128"/>
      <c r="R37" s="20"/>
      <c r="S37" s="20"/>
      <c r="T37" s="20"/>
    </row>
    <row r="38" spans="1:54" hidden="1">
      <c r="A38" s="162"/>
      <c r="B38" s="48"/>
      <c r="C38" s="25"/>
      <c r="D38" s="278"/>
      <c r="E38" s="279"/>
      <c r="F38" s="25"/>
      <c r="G38" s="25"/>
      <c r="H38" s="72"/>
      <c r="I38" s="72"/>
      <c r="J38" s="280"/>
      <c r="K38" s="24"/>
      <c r="L38" s="25"/>
      <c r="M38" s="25"/>
      <c r="N38" s="20"/>
      <c r="O38" s="20"/>
      <c r="P38" s="20"/>
      <c r="Q38" s="128"/>
      <c r="R38" s="20"/>
      <c r="S38" s="20"/>
      <c r="T38" s="20"/>
    </row>
    <row r="39" spans="1:54" ht="15.75">
      <c r="A39" s="1"/>
      <c r="B39" s="49"/>
      <c r="C39" s="27" t="s">
        <v>52</v>
      </c>
      <c r="D39" s="25"/>
      <c r="E39" s="25"/>
      <c r="F39" s="25"/>
      <c r="G39" s="25"/>
      <c r="H39" s="25"/>
      <c r="I39" s="25"/>
      <c r="J39" s="53"/>
      <c r="K39" s="24"/>
      <c r="L39" s="25"/>
      <c r="M39" s="25"/>
      <c r="N39" s="20"/>
      <c r="O39" s="20"/>
      <c r="P39" s="20"/>
      <c r="Q39" s="128"/>
      <c r="R39" s="308" t="s">
        <v>274</v>
      </c>
      <c r="S39" s="308"/>
      <c r="T39" s="308"/>
    </row>
    <row r="40" spans="1:54" ht="22.7" customHeight="1">
      <c r="A40" s="1"/>
      <c r="B40" s="71" t="s">
        <v>68</v>
      </c>
      <c r="C40" s="57" t="s">
        <v>69</v>
      </c>
      <c r="D40" s="58" t="s">
        <v>56</v>
      </c>
      <c r="E40" s="58" t="s">
        <v>45</v>
      </c>
      <c r="F40" s="58" t="s">
        <v>46</v>
      </c>
      <c r="G40" s="58" t="s">
        <v>47</v>
      </c>
      <c r="H40" s="58" t="s">
        <v>48</v>
      </c>
      <c r="I40" s="58" t="s">
        <v>57</v>
      </c>
      <c r="J40" s="58" t="s">
        <v>49</v>
      </c>
      <c r="K40" s="55" t="s">
        <v>54</v>
      </c>
      <c r="L40" s="59" t="s">
        <v>59</v>
      </c>
      <c r="M40" s="72" t="s">
        <v>55</v>
      </c>
      <c r="N40" s="20"/>
      <c r="O40" s="195" t="s">
        <v>0</v>
      </c>
      <c r="P40" s="195" t="s">
        <v>1</v>
      </c>
      <c r="Q40" s="195" t="s">
        <v>33</v>
      </c>
      <c r="R40" s="81" t="s">
        <v>41</v>
      </c>
      <c r="S40" s="81" t="s">
        <v>43</v>
      </c>
      <c r="T40" s="81" t="s">
        <v>42</v>
      </c>
    </row>
    <row r="41" spans="1:54" ht="45" customHeight="1">
      <c r="A41" s="77" t="s">
        <v>39</v>
      </c>
      <c r="B41" s="63">
        <v>1</v>
      </c>
      <c r="C41" s="159" t="s">
        <v>203</v>
      </c>
      <c r="D41" s="63"/>
      <c r="E41" s="63"/>
      <c r="F41" s="63"/>
      <c r="G41" s="63"/>
      <c r="H41" s="63">
        <v>18</v>
      </c>
      <c r="I41" s="63"/>
      <c r="J41" s="122">
        <v>3</v>
      </c>
      <c r="K41" s="64"/>
      <c r="L41" s="65" t="s">
        <v>60</v>
      </c>
      <c r="M41" s="281"/>
      <c r="N41" s="67"/>
      <c r="O41" s="65"/>
      <c r="P41" s="65" t="s">
        <v>1</v>
      </c>
      <c r="Q41" s="286" t="s">
        <v>33</v>
      </c>
      <c r="R41" s="296" t="s">
        <v>256</v>
      </c>
      <c r="S41" s="296" t="s">
        <v>257</v>
      </c>
      <c r="T41" s="296" t="s">
        <v>226</v>
      </c>
    </row>
    <row r="42" spans="1:54" ht="27" customHeight="1">
      <c r="A42" s="5" t="str">
        <f>IF(ISBLANK(B41),"",IF(ISNA(MATCH(B41,#REF!,0)),"?","+"))</f>
        <v>+</v>
      </c>
      <c r="B42" s="139">
        <f t="shared" ref="B42:B45" si="4">B41+1</f>
        <v>2</v>
      </c>
      <c r="C42" s="160" t="s">
        <v>204</v>
      </c>
      <c r="D42" s="139" t="s">
        <v>50</v>
      </c>
      <c r="E42" s="139">
        <v>18</v>
      </c>
      <c r="F42" s="139" t="s">
        <v>86</v>
      </c>
      <c r="G42" s="139">
        <v>12</v>
      </c>
      <c r="H42" s="139"/>
      <c r="I42" s="139" t="s">
        <v>86</v>
      </c>
      <c r="J42" s="139">
        <v>4</v>
      </c>
      <c r="K42" s="140"/>
      <c r="L42" s="141"/>
      <c r="M42" s="282"/>
      <c r="N42" s="143"/>
      <c r="O42" s="141"/>
      <c r="P42" s="141"/>
      <c r="Q42" s="141" t="s">
        <v>33</v>
      </c>
      <c r="R42" s="296" t="s">
        <v>227</v>
      </c>
      <c r="S42" s="296" t="s">
        <v>228</v>
      </c>
      <c r="T42" s="296" t="s">
        <v>212</v>
      </c>
    </row>
    <row r="43" spans="1:54" ht="38.25">
      <c r="A43" s="5"/>
      <c r="B43" s="63">
        <f t="shared" si="4"/>
        <v>3</v>
      </c>
      <c r="C43" s="271" t="s">
        <v>205</v>
      </c>
      <c r="D43" s="122"/>
      <c r="E43" s="122">
        <v>8</v>
      </c>
      <c r="F43" s="122"/>
      <c r="G43" s="122">
        <v>18</v>
      </c>
      <c r="H43" s="122"/>
      <c r="I43" s="122"/>
      <c r="J43" s="122">
        <v>3</v>
      </c>
      <c r="K43" s="68"/>
      <c r="L43" s="65" t="s">
        <v>60</v>
      </c>
      <c r="M43" s="283"/>
      <c r="N43" s="70"/>
      <c r="O43" s="65"/>
      <c r="P43" s="65"/>
      <c r="Q43" s="286" t="s">
        <v>33</v>
      </c>
      <c r="R43" s="297" t="s">
        <v>258</v>
      </c>
      <c r="S43" s="297" t="s">
        <v>259</v>
      </c>
      <c r="T43" s="135" t="s">
        <v>92</v>
      </c>
    </row>
    <row r="44" spans="1:54" s="11" customFormat="1" ht="27" customHeight="1">
      <c r="A44" s="12" t="str">
        <f>IF(ISBLANK(#REF!),"",IF(ISNA(MATCH(#REF!,#REF!,0)),"?","+"))</f>
        <v>+</v>
      </c>
      <c r="B44" s="139">
        <f t="shared" si="4"/>
        <v>4</v>
      </c>
      <c r="C44" s="161" t="s">
        <v>206</v>
      </c>
      <c r="D44" s="152"/>
      <c r="E44" s="139">
        <v>8</v>
      </c>
      <c r="F44" s="139"/>
      <c r="G44" s="139">
        <v>18</v>
      </c>
      <c r="H44" s="152"/>
      <c r="I44" s="139"/>
      <c r="J44" s="139">
        <v>3</v>
      </c>
      <c r="K44" s="140"/>
      <c r="L44" s="141"/>
      <c r="M44" s="282"/>
      <c r="N44" s="143"/>
      <c r="O44" s="141"/>
      <c r="P44" s="141"/>
      <c r="Q44" s="141" t="s">
        <v>33</v>
      </c>
      <c r="R44" s="284" t="s">
        <v>214</v>
      </c>
      <c r="S44" s="153" t="s">
        <v>215</v>
      </c>
      <c r="T44" s="285" t="s">
        <v>213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11" customFormat="1" ht="27.75" customHeight="1">
      <c r="A45" s="12" t="str">
        <f>IF(ISBLANK(#REF!),"",IF(ISNA(MATCH(#REF!,#REF!,0)),"?","+"))</f>
        <v>+</v>
      </c>
      <c r="B45" s="63">
        <f t="shared" si="4"/>
        <v>5</v>
      </c>
      <c r="C45" s="271" t="s">
        <v>207</v>
      </c>
      <c r="D45" s="122" t="s">
        <v>50</v>
      </c>
      <c r="E45" s="122">
        <v>18</v>
      </c>
      <c r="F45" s="122"/>
      <c r="G45" s="122">
        <v>18</v>
      </c>
      <c r="H45" s="122"/>
      <c r="I45" s="122"/>
      <c r="J45" s="122">
        <v>4</v>
      </c>
      <c r="K45" s="68" t="b">
        <v>1</v>
      </c>
      <c r="L45" s="65"/>
      <c r="M45" s="283"/>
      <c r="N45" s="70"/>
      <c r="O45" s="65"/>
      <c r="P45" s="65"/>
      <c r="Q45" s="286" t="s">
        <v>33</v>
      </c>
      <c r="R45" s="135" t="s">
        <v>260</v>
      </c>
      <c r="S45" s="135" t="s">
        <v>261</v>
      </c>
      <c r="T45" s="135" t="s">
        <v>92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33.6" customHeight="1">
      <c r="A46" s="5"/>
      <c r="B46" s="139">
        <f>B44+1</f>
        <v>5</v>
      </c>
      <c r="C46" s="161" t="s">
        <v>208</v>
      </c>
      <c r="D46" s="152"/>
      <c r="E46" s="139">
        <v>8</v>
      </c>
      <c r="F46" s="139"/>
      <c r="G46" s="139">
        <v>18</v>
      </c>
      <c r="H46" s="152"/>
      <c r="I46" s="139"/>
      <c r="J46" s="139">
        <v>3</v>
      </c>
      <c r="K46" s="140"/>
      <c r="L46" s="141"/>
      <c r="M46" s="282"/>
      <c r="N46" s="143"/>
      <c r="O46" s="141"/>
      <c r="P46" s="141" t="s">
        <v>1</v>
      </c>
      <c r="Q46" s="141"/>
      <c r="R46" s="141" t="s">
        <v>229</v>
      </c>
      <c r="S46" s="153" t="s">
        <v>230</v>
      </c>
      <c r="T46" s="285" t="s">
        <v>92</v>
      </c>
    </row>
    <row r="47" spans="1:54" ht="45" customHeight="1">
      <c r="A47" s="5" t="s">
        <v>38</v>
      </c>
      <c r="B47" s="270">
        <f t="shared" ref="B47" si="5">B46+1</f>
        <v>6</v>
      </c>
      <c r="C47" s="271" t="s">
        <v>85</v>
      </c>
      <c r="D47" s="122"/>
      <c r="E47" s="63"/>
      <c r="F47" s="63">
        <v>20</v>
      </c>
      <c r="G47" s="63"/>
      <c r="H47" s="63"/>
      <c r="I47" s="63"/>
      <c r="J47" s="63">
        <v>1</v>
      </c>
      <c r="K47" s="63"/>
      <c r="L47" s="286" t="s">
        <v>60</v>
      </c>
      <c r="M47" s="286"/>
      <c r="N47" s="286"/>
      <c r="O47" s="286" t="s">
        <v>0</v>
      </c>
      <c r="P47" s="286"/>
      <c r="Q47" s="286" t="s">
        <v>33</v>
      </c>
      <c r="R47" s="286"/>
      <c r="S47" s="65" t="s">
        <v>223</v>
      </c>
      <c r="T47" s="286" t="s">
        <v>93</v>
      </c>
    </row>
    <row r="48" spans="1:54">
      <c r="A48" s="5"/>
      <c r="B48" s="21"/>
      <c r="C48" s="21"/>
      <c r="D48" s="28"/>
      <c r="E48" s="54">
        <f t="shared" ref="E48:J48" si="6">SUM(E41:E47)</f>
        <v>60</v>
      </c>
      <c r="F48" s="54">
        <f t="shared" si="6"/>
        <v>20</v>
      </c>
      <c r="G48" s="54">
        <f t="shared" si="6"/>
        <v>84</v>
      </c>
      <c r="H48" s="54">
        <f t="shared" si="6"/>
        <v>18</v>
      </c>
      <c r="I48" s="98">
        <f t="shared" si="6"/>
        <v>0</v>
      </c>
      <c r="J48" s="187">
        <f t="shared" si="6"/>
        <v>21</v>
      </c>
      <c r="K48" s="22">
        <f>SUM(K41:K44)</f>
        <v>0</v>
      </c>
      <c r="L48" s="23"/>
      <c r="M48" s="23"/>
      <c r="N48" s="20"/>
      <c r="O48" s="99"/>
      <c r="P48" s="99"/>
      <c r="Q48" s="129"/>
      <c r="R48" s="167"/>
      <c r="S48" s="29"/>
      <c r="T48" s="29"/>
    </row>
    <row r="49" spans="1:56" ht="24.75" customHeight="1">
      <c r="A49" s="2"/>
      <c r="B49" s="24"/>
      <c r="C49" s="24"/>
      <c r="D49" s="78" t="s">
        <v>53</v>
      </c>
      <c r="E49" s="79">
        <f>SUM(E48:I48)</f>
        <v>182</v>
      </c>
      <c r="F49" s="25"/>
      <c r="G49" s="25"/>
      <c r="H49" s="25"/>
      <c r="I49" s="25"/>
      <c r="J49" s="53"/>
      <c r="K49" s="24"/>
      <c r="L49" s="25"/>
      <c r="M49" s="25"/>
      <c r="N49" s="20"/>
      <c r="O49" s="20"/>
      <c r="P49" s="20"/>
      <c r="Q49" s="128"/>
      <c r="R49" s="26"/>
      <c r="S49" s="26"/>
      <c r="T49" s="26"/>
    </row>
    <row r="50" spans="1:56" ht="15.75">
      <c r="A50" s="1"/>
      <c r="B50" s="49"/>
      <c r="C50" s="27" t="s">
        <v>77</v>
      </c>
      <c r="D50" s="25"/>
      <c r="E50" s="25"/>
      <c r="F50" s="25"/>
      <c r="G50" s="25"/>
      <c r="H50" s="25"/>
      <c r="I50" s="25"/>
      <c r="J50" s="53"/>
      <c r="K50" s="24"/>
      <c r="L50" s="25"/>
      <c r="M50" s="25"/>
      <c r="N50" s="20"/>
      <c r="O50" s="20"/>
      <c r="P50" s="20"/>
      <c r="Q50" s="128"/>
      <c r="R50" s="308" t="s">
        <v>274</v>
      </c>
      <c r="S50" s="308"/>
      <c r="T50" s="308"/>
    </row>
    <row r="51" spans="1:56" ht="22.7" customHeight="1">
      <c r="A51" s="1"/>
      <c r="B51" s="71" t="s">
        <v>68</v>
      </c>
      <c r="C51" s="168" t="s">
        <v>69</v>
      </c>
      <c r="D51" s="58" t="s">
        <v>56</v>
      </c>
      <c r="E51" s="169" t="s">
        <v>45</v>
      </c>
      <c r="F51" s="58" t="s">
        <v>46</v>
      </c>
      <c r="G51" s="58" t="s">
        <v>47</v>
      </c>
      <c r="H51" s="58" t="s">
        <v>48</v>
      </c>
      <c r="I51" s="58" t="s">
        <v>57</v>
      </c>
      <c r="J51" s="58" t="s">
        <v>49</v>
      </c>
      <c r="K51" s="22" t="s">
        <v>54</v>
      </c>
      <c r="L51" s="72" t="s">
        <v>59</v>
      </c>
      <c r="M51" s="72" t="s">
        <v>55</v>
      </c>
      <c r="N51" s="20"/>
      <c r="O51" s="195" t="s">
        <v>0</v>
      </c>
      <c r="P51" s="195" t="s">
        <v>1</v>
      </c>
      <c r="Q51" s="195" t="s">
        <v>33</v>
      </c>
      <c r="R51" s="81" t="s">
        <v>41</v>
      </c>
      <c r="S51" s="81" t="s">
        <v>43</v>
      </c>
      <c r="T51" s="81" t="s">
        <v>42</v>
      </c>
    </row>
    <row r="52" spans="1:56" ht="27" customHeight="1">
      <c r="A52" s="56" t="s">
        <v>39</v>
      </c>
      <c r="B52" s="63">
        <v>1</v>
      </c>
      <c r="C52" s="170" t="s">
        <v>209</v>
      </c>
      <c r="D52" s="63" t="s">
        <v>50</v>
      </c>
      <c r="E52" s="63">
        <v>8</v>
      </c>
      <c r="F52" s="63"/>
      <c r="G52" s="63">
        <v>18</v>
      </c>
      <c r="H52" s="63"/>
      <c r="I52" s="63"/>
      <c r="J52" s="63">
        <v>3</v>
      </c>
      <c r="K52" s="76"/>
      <c r="L52" s="65"/>
      <c r="M52" s="69"/>
      <c r="N52" s="70"/>
      <c r="O52" s="65"/>
      <c r="P52" s="65"/>
      <c r="Q52" s="65" t="s">
        <v>33</v>
      </c>
      <c r="R52" s="296" t="s">
        <v>262</v>
      </c>
      <c r="S52" s="296" t="s">
        <v>267</v>
      </c>
      <c r="T52" s="296" t="s">
        <v>92</v>
      </c>
    </row>
    <row r="53" spans="1:56" s="11" customFormat="1" ht="37.15" customHeight="1">
      <c r="A53" s="12" t="str">
        <f>IF(ISBLANK(B52),"",IF(ISNA(MATCH(B52,#REF!,0)),"?","+"))</f>
        <v>+</v>
      </c>
      <c r="B53" s="139">
        <f t="shared" ref="B53:B54" si="7">B52+1</f>
        <v>2</v>
      </c>
      <c r="C53" s="156" t="s">
        <v>78</v>
      </c>
      <c r="D53" s="139"/>
      <c r="E53" s="139"/>
      <c r="F53" s="139"/>
      <c r="G53" s="139"/>
      <c r="H53" s="139"/>
      <c r="I53" s="139">
        <v>18</v>
      </c>
      <c r="J53" s="139">
        <v>2</v>
      </c>
      <c r="K53" s="151" t="e">
        <f>IF(AND(NOT(ISBLANK(#REF!)),OR(ISNA(MATCH(#REF!,#REF!,0)),#REF!="Podst")),"Podst?",IF(AND(NOT(ISBLANK(#REF!)),OR(ISNA(MATCH(#REF!,#REF!,0)),#REF!="Kier")),"Kier?",IF(AND(NOT(ISBLANK(#REF!)),OR(ISNA(MATCH(#REF!,#REF!,0)),#REF!="Inne")),"Inne?",SUM(E53:I53))))</f>
        <v>#REF!</v>
      </c>
      <c r="L53" s="141" t="s">
        <v>60</v>
      </c>
      <c r="M53" s="142" t="str">
        <f>IF(AND(ISNA(MATCH($B53,#REF!,0)),ISNA(MATCH($B53,#REF!,0))),"","*")</f>
        <v>*</v>
      </c>
      <c r="N53" s="143">
        <f>N52</f>
        <v>0</v>
      </c>
      <c r="O53" s="141"/>
      <c r="P53" s="141"/>
      <c r="Q53" s="141" t="s">
        <v>33</v>
      </c>
      <c r="R53" s="180"/>
      <c r="S53" s="298" t="s">
        <v>264</v>
      </c>
      <c r="T53" s="296" t="s">
        <v>265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ht="35.450000000000003" customHeight="1">
      <c r="A54" s="5" t="str">
        <f>IF(ISBLANK(#REF!),"",IF(ISNA(MATCH(#REF!,#REF!,0)),"?","+"))</f>
        <v>+</v>
      </c>
      <c r="B54" s="63">
        <f t="shared" si="7"/>
        <v>3</v>
      </c>
      <c r="C54" s="82" t="s">
        <v>65</v>
      </c>
      <c r="D54" s="63"/>
      <c r="E54" s="63"/>
      <c r="F54" s="63"/>
      <c r="G54" s="63"/>
      <c r="H54" s="63"/>
      <c r="I54" s="63"/>
      <c r="J54" s="63">
        <v>20</v>
      </c>
      <c r="K54" s="76" t="e">
        <f>IF(AND(NOT(ISBLANK(#REF!)),OR(ISNA(MATCH(#REF!,#REF!,0)),#REF!="Podst")),"Podst?",IF(AND(NOT(ISBLANK(#REF!)),OR(ISNA(MATCH(#REF!,#REF!,0)),#REF!="Kier")),"Kier?",IF(AND(NOT(ISBLANK(#REF!)),OR(ISNA(MATCH(#REF!,#REF!,0)),#REF!="Inne")),"Inne?",SUM(E54:I54))))</f>
        <v>#REF!</v>
      </c>
      <c r="L54" s="65" t="s">
        <v>60</v>
      </c>
      <c r="M54" s="69" t="str">
        <f>IF(AND(ISNA(MATCH($B54,#REF!,0)),ISNA(MATCH($B54,#REF!,0))),"","*")</f>
        <v>*</v>
      </c>
      <c r="N54" s="70" t="e">
        <f>#REF!</f>
        <v>#REF!</v>
      </c>
      <c r="O54" s="65"/>
      <c r="P54" s="65"/>
      <c r="Q54" s="65" t="s">
        <v>33</v>
      </c>
      <c r="R54" s="179"/>
      <c r="S54" s="299" t="s">
        <v>263</v>
      </c>
      <c r="T54" s="135" t="s">
        <v>231</v>
      </c>
    </row>
    <row r="55" spans="1:56">
      <c r="A55" s="4"/>
      <c r="B55" s="60"/>
      <c r="C55" s="61"/>
      <c r="D55" s="73"/>
      <c r="E55" s="44">
        <f t="shared" ref="E55:K55" si="8">SUM(E52:E54)</f>
        <v>8</v>
      </c>
      <c r="F55" s="44">
        <f t="shared" si="8"/>
        <v>0</v>
      </c>
      <c r="G55" s="44">
        <f t="shared" si="8"/>
        <v>18</v>
      </c>
      <c r="H55" s="74">
        <f t="shared" si="8"/>
        <v>0</v>
      </c>
      <c r="I55" s="75">
        <f t="shared" si="8"/>
        <v>18</v>
      </c>
      <c r="J55" s="188">
        <f t="shared" si="8"/>
        <v>25</v>
      </c>
      <c r="K55" s="22" t="e">
        <f t="shared" si="8"/>
        <v>#REF!</v>
      </c>
      <c r="L55" s="23"/>
      <c r="M55" s="23"/>
      <c r="N55" s="20"/>
      <c r="O55" s="99"/>
      <c r="P55" s="99"/>
      <c r="Q55" s="129"/>
      <c r="R55" s="36"/>
      <c r="S55" s="36"/>
      <c r="T55" s="36"/>
    </row>
    <row r="56" spans="1:56" ht="25.5">
      <c r="A56" s="2"/>
      <c r="B56" s="48"/>
      <c r="C56" s="25"/>
      <c r="D56" s="78" t="s">
        <v>53</v>
      </c>
      <c r="E56" s="177">
        <f>SUM(E55:I55)</f>
        <v>44</v>
      </c>
      <c r="F56" s="25"/>
      <c r="G56" s="25"/>
      <c r="H56" s="30" t="s">
        <v>58</v>
      </c>
      <c r="I56" s="31"/>
      <c r="J56" s="189">
        <f>J48+J55</f>
        <v>46</v>
      </c>
      <c r="K56" s="24"/>
      <c r="L56" s="25"/>
      <c r="M56" s="25"/>
      <c r="N56" s="20"/>
      <c r="O56" s="20"/>
      <c r="P56" s="20"/>
      <c r="Q56" s="128"/>
      <c r="R56" s="20"/>
      <c r="S56" s="20"/>
      <c r="T56" s="20"/>
    </row>
    <row r="57" spans="1:56">
      <c r="A57" s="162"/>
      <c r="B57" s="48"/>
      <c r="C57" s="25"/>
      <c r="D57" s="163"/>
      <c r="E57" s="164"/>
      <c r="F57" s="25"/>
      <c r="G57" s="25"/>
      <c r="H57" s="165"/>
      <c r="I57" s="165"/>
      <c r="J57" s="166"/>
      <c r="K57" s="24"/>
      <c r="L57" s="25"/>
      <c r="M57" s="25"/>
      <c r="N57" s="20"/>
      <c r="O57" s="20"/>
      <c r="P57" s="20"/>
      <c r="Q57" s="128"/>
      <c r="R57" s="20"/>
      <c r="S57" s="20"/>
      <c r="T57" s="20"/>
    </row>
    <row r="58" spans="1:56" ht="15">
      <c r="A58" s="1"/>
      <c r="B58" s="124"/>
      <c r="C58" s="123" t="s">
        <v>31</v>
      </c>
      <c r="D58" s="28"/>
      <c r="E58" s="54">
        <f>SUM(E23,E35,E48,E55)</f>
        <v>238</v>
      </c>
      <c r="F58" s="54">
        <f>SUM(F23,F35,F48,F55)</f>
        <v>96</v>
      </c>
      <c r="G58" s="54">
        <f>SUM(G23,G35,G48,G55)</f>
        <v>218</v>
      </c>
      <c r="H58" s="54">
        <f>SUM(H23,H35,H48,H55)</f>
        <v>52</v>
      </c>
      <c r="I58" s="98">
        <f>SUM(_sem1,_sem2,_sem3,_sem4)</f>
        <v>18</v>
      </c>
      <c r="J58" s="80">
        <f>SUM(J23,J35,J56)</f>
        <v>90</v>
      </c>
      <c r="K58" s="32" t="e">
        <f>SUM(#REF!)</f>
        <v>#REF!</v>
      </c>
      <c r="L58" s="25"/>
      <c r="M58" s="99"/>
      <c r="N58" s="20"/>
      <c r="O58" s="20"/>
      <c r="P58" s="20"/>
      <c r="Q58" s="128"/>
      <c r="R58" s="24"/>
      <c r="S58" s="24"/>
      <c r="T58" s="24"/>
    </row>
    <row r="59" spans="1:56" ht="25.5" customHeight="1">
      <c r="A59" s="2"/>
      <c r="B59" s="24"/>
      <c r="C59" s="24"/>
      <c r="D59" s="78" t="s">
        <v>53</v>
      </c>
      <c r="E59" s="79">
        <f>SUM(suma1,suma2,suma3,suma4)</f>
        <v>622</v>
      </c>
      <c r="F59" s="25"/>
      <c r="G59" s="25"/>
      <c r="H59" s="25"/>
      <c r="I59" s="25"/>
      <c r="J59" s="25"/>
      <c r="K59" s="26"/>
      <c r="L59" s="25"/>
      <c r="M59" s="25"/>
      <c r="N59" s="20"/>
      <c r="O59" s="20"/>
      <c r="P59" s="20"/>
      <c r="Q59" s="128"/>
      <c r="R59" s="24"/>
      <c r="S59" s="24"/>
      <c r="T59" s="24"/>
    </row>
    <row r="60" spans="1:56" ht="15.75">
      <c r="A60" s="1"/>
      <c r="B60" s="24"/>
      <c r="C60" s="89" t="s">
        <v>62</v>
      </c>
      <c r="D60" s="83"/>
      <c r="E60" s="83"/>
      <c r="F60" s="83"/>
      <c r="G60" s="83"/>
      <c r="H60" s="83"/>
      <c r="I60" s="83"/>
      <c r="J60" s="83"/>
      <c r="K60" s="84"/>
      <c r="L60" s="83"/>
      <c r="M60" s="25"/>
      <c r="N60" s="20"/>
      <c r="O60" s="20"/>
      <c r="P60" s="20"/>
      <c r="Q60" s="128"/>
      <c r="R60" s="26"/>
      <c r="S60" s="26"/>
      <c r="T60" s="26"/>
    </row>
    <row r="61" spans="1:56">
      <c r="A61" s="1"/>
      <c r="B61" s="24"/>
      <c r="C61" s="33"/>
      <c r="D61" s="34"/>
      <c r="E61" s="25"/>
      <c r="F61" s="25"/>
      <c r="G61" s="25"/>
      <c r="H61" s="25"/>
      <c r="I61" s="25"/>
      <c r="J61" s="25"/>
      <c r="K61" s="24"/>
      <c r="L61" s="25"/>
      <c r="M61" s="25"/>
      <c r="N61" s="20"/>
      <c r="O61" s="20"/>
      <c r="P61" s="20"/>
      <c r="Q61" s="128"/>
      <c r="R61" s="26"/>
      <c r="S61" s="26"/>
      <c r="T61" s="26"/>
    </row>
    <row r="62" spans="1:56">
      <c r="A62" s="1"/>
      <c r="B62" s="182"/>
      <c r="C62" s="272" t="s">
        <v>70</v>
      </c>
      <c r="D62" s="85">
        <f>SUM(suma1,suma2,suma3,suma4)</f>
        <v>622</v>
      </c>
      <c r="E62" s="25"/>
      <c r="F62" s="25"/>
      <c r="G62" s="25"/>
      <c r="H62" s="25"/>
      <c r="I62" s="25"/>
      <c r="J62" s="25"/>
      <c r="K62" s="24"/>
      <c r="L62" s="25"/>
      <c r="M62" s="25"/>
      <c r="N62" s="20"/>
      <c r="O62" s="20"/>
      <c r="P62" s="20"/>
      <c r="Q62" s="128"/>
      <c r="R62" s="26"/>
      <c r="S62" s="26"/>
      <c r="T62" s="26"/>
    </row>
    <row r="63" spans="1:56">
      <c r="A63" s="1"/>
      <c r="B63" s="182"/>
      <c r="C63" s="273" t="s">
        <v>71</v>
      </c>
      <c r="D63" s="197">
        <v>53</v>
      </c>
      <c r="E63" s="25"/>
      <c r="F63" s="25"/>
      <c r="G63" s="25"/>
      <c r="H63" s="25"/>
      <c r="I63" s="25"/>
      <c r="J63" s="25"/>
      <c r="K63" s="24"/>
      <c r="L63" s="25"/>
      <c r="M63" s="25"/>
      <c r="N63" s="20"/>
      <c r="O63" s="20"/>
      <c r="P63" s="20"/>
      <c r="Q63" s="128"/>
      <c r="R63" s="26"/>
      <c r="S63" s="26"/>
      <c r="T63" s="26"/>
    </row>
    <row r="64" spans="1:56">
      <c r="A64" s="1"/>
      <c r="B64" s="182"/>
      <c r="C64" s="273" t="s">
        <v>72</v>
      </c>
      <c r="D64" s="85">
        <f>SUM(D62:D63)</f>
        <v>675</v>
      </c>
      <c r="E64" s="274"/>
      <c r="F64" s="25"/>
      <c r="G64" s="25"/>
      <c r="H64" s="25"/>
      <c r="I64" s="25"/>
      <c r="J64" s="25"/>
      <c r="K64" s="24"/>
      <c r="L64" s="25"/>
      <c r="M64" s="25"/>
      <c r="N64" s="20"/>
      <c r="O64" s="20"/>
      <c r="P64" s="20"/>
      <c r="Q64" s="128"/>
      <c r="R64" s="26"/>
      <c r="S64" s="26"/>
      <c r="T64" s="26"/>
    </row>
    <row r="65" spans="2:17">
      <c r="B65" s="183"/>
      <c r="C65" s="273" t="s">
        <v>63</v>
      </c>
      <c r="D65" s="85">
        <v>90</v>
      </c>
    </row>
    <row r="66" spans="2:17">
      <c r="B66" s="183"/>
      <c r="C66" s="275" t="s">
        <v>73</v>
      </c>
      <c r="D66" s="86">
        <f>SUMIF(L10:L57,"=obi",J10:J57)</f>
        <v>34</v>
      </c>
    </row>
    <row r="67" spans="2:17" ht="25.5">
      <c r="B67" s="183"/>
      <c r="C67" s="276" t="s">
        <v>74</v>
      </c>
      <c r="D67" s="191">
        <f>0.3*90</f>
        <v>27</v>
      </c>
    </row>
    <row r="68" spans="2:17" ht="25.5">
      <c r="B68" s="183"/>
      <c r="C68" s="277" t="s">
        <v>75</v>
      </c>
      <c r="D68" s="138">
        <f>SUM(G58:I58)</f>
        <v>288</v>
      </c>
      <c r="J68" s="190"/>
    </row>
    <row r="69" spans="2:17" ht="25.5">
      <c r="B69" s="183"/>
      <c r="C69" s="87" t="s">
        <v>76</v>
      </c>
      <c r="D69" s="88">
        <f>SUMIF(P10:P57,"=Prakt.",J10:J57)</f>
        <v>19</v>
      </c>
    </row>
    <row r="70" spans="2:17" ht="38.25">
      <c r="B70" s="183"/>
      <c r="C70" s="181" t="s">
        <v>34</v>
      </c>
      <c r="D70" s="88">
        <f>SUMIF(Q10:Q57,"=Bad.",J10:J57)</f>
        <v>74</v>
      </c>
    </row>
    <row r="71" spans="2:17" ht="38.25">
      <c r="B71" s="183"/>
      <c r="C71" s="181" t="s">
        <v>35</v>
      </c>
      <c r="D71" s="88">
        <f>(D70/D65)*100</f>
        <v>82.222222222222214</v>
      </c>
      <c r="L71" s="184"/>
    </row>
    <row r="72" spans="2:17" ht="25.5">
      <c r="B72" s="183"/>
      <c r="C72" s="130" t="s">
        <v>36</v>
      </c>
      <c r="D72" s="88">
        <f>SUMIF(O10:O57,"=Podst.",J10:J57)</f>
        <v>16</v>
      </c>
    </row>
    <row r="74" spans="2:17" ht="116.45" customHeight="1">
      <c r="C74" s="201" t="s">
        <v>275</v>
      </c>
    </row>
    <row r="75" spans="2:17" ht="384" customHeight="1">
      <c r="C75" s="305" t="s">
        <v>276</v>
      </c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</row>
  </sheetData>
  <mergeCells count="7">
    <mergeCell ref="D5:T5"/>
    <mergeCell ref="C75:Q75"/>
    <mergeCell ref="R10:T10"/>
    <mergeCell ref="R13:T13"/>
    <mergeCell ref="R25:T25"/>
    <mergeCell ref="R39:T39"/>
    <mergeCell ref="R50:T50"/>
  </mergeCells>
  <conditionalFormatting sqref="L12 L15:L17 L19:L22 L52:L54 L41:L42 L27:L29 L31:L34">
    <cfRule type="expression" dxfId="52" priority="95" stopIfTrue="1">
      <formula>AND(NOT(ISBLANK(L12)),L12&lt;&gt;"obi")</formula>
    </cfRule>
  </conditionalFormatting>
  <conditionalFormatting sqref="T58 T22">
    <cfRule type="expression" dxfId="51" priority="96" stopIfTrue="1">
      <formula>N22="Inne?"</formula>
    </cfRule>
  </conditionalFormatting>
  <conditionalFormatting sqref="S58 S22">
    <cfRule type="expression" dxfId="50" priority="97" stopIfTrue="1">
      <formula>N22="Kier?"</formula>
    </cfRule>
  </conditionalFormatting>
  <conditionalFormatting sqref="R58 R22">
    <cfRule type="expression" dxfId="49" priority="98" stopIfTrue="1">
      <formula>N22="Podst?"</formula>
    </cfRule>
  </conditionalFormatting>
  <conditionalFormatting sqref="M41:M42 M27:M29 M52:M54 M15:M22 M31:M33">
    <cfRule type="expression" dxfId="48" priority="99" stopIfTrue="1">
      <formula>AND(M15="*",L15="obi")</formula>
    </cfRule>
  </conditionalFormatting>
  <conditionalFormatting sqref="E36:E38 E24 E49:E50 E52:E57">
    <cfRule type="cellIs" dxfId="47" priority="101" stopIfTrue="1" operator="greaterThan">
      <formula>420</formula>
    </cfRule>
  </conditionalFormatting>
  <conditionalFormatting sqref="J58">
    <cfRule type="cellIs" dxfId="46" priority="102" stopIfTrue="1" operator="between">
      <formula>27</formula>
      <formula>33</formula>
    </cfRule>
  </conditionalFormatting>
  <conditionalFormatting sqref="J35">
    <cfRule type="cellIs" dxfId="45" priority="103" stopIfTrue="1" operator="between">
      <formula>27</formula>
      <formula>30</formula>
    </cfRule>
  </conditionalFormatting>
  <conditionalFormatting sqref="J36:J38">
    <cfRule type="cellIs" dxfId="44" priority="104" stopIfTrue="1" operator="between">
      <formula>60</formula>
      <formula>60</formula>
    </cfRule>
  </conditionalFormatting>
  <conditionalFormatting sqref="A28:A29 A53:A55 A16:A23 A42:A45 A31:A35 A48">
    <cfRule type="cellIs" dxfId="43" priority="105" stopIfTrue="1" operator="equal">
      <formula>"?"</formula>
    </cfRule>
  </conditionalFormatting>
  <conditionalFormatting sqref="J48 J23">
    <cfRule type="cellIs" dxfId="42" priority="100" stopIfTrue="1" operator="between">
      <formula>30</formula>
      <formula>33</formula>
    </cfRule>
  </conditionalFormatting>
  <conditionalFormatting sqref="M12">
    <cfRule type="expression" dxfId="41" priority="94" stopIfTrue="1">
      <formula>AND(M12="*",L12="obi")</formula>
    </cfRule>
  </conditionalFormatting>
  <conditionalFormatting sqref="S22">
    <cfRule type="expression" dxfId="40" priority="83" stopIfTrue="1">
      <formula>N22="Kier?"</formula>
    </cfRule>
  </conditionalFormatting>
  <conditionalFormatting sqref="S22">
    <cfRule type="expression" dxfId="39" priority="82" stopIfTrue="1">
      <formula>N22="Kier?"</formula>
    </cfRule>
  </conditionalFormatting>
  <conditionalFormatting sqref="J55">
    <cfRule type="cellIs" dxfId="38" priority="64" stopIfTrue="1" operator="between">
      <formula>27</formula>
      <formula>30</formula>
    </cfRule>
  </conditionalFormatting>
  <conditionalFormatting sqref="J56:J57">
    <cfRule type="cellIs" dxfId="37" priority="63" stopIfTrue="1" operator="between">
      <formula>60</formula>
      <formula>60</formula>
    </cfRule>
  </conditionalFormatting>
  <conditionalFormatting sqref="L43">
    <cfRule type="expression" dxfId="36" priority="52" stopIfTrue="1">
      <formula>AND(NOT(ISBLANK(L43)),L43&lt;&gt;"obi")</formula>
    </cfRule>
  </conditionalFormatting>
  <conditionalFormatting sqref="M43">
    <cfRule type="expression" dxfId="35" priority="56" stopIfTrue="1">
      <formula>AND(M43="*",L43="obi")</formula>
    </cfRule>
  </conditionalFormatting>
  <conditionalFormatting sqref="L44">
    <cfRule type="expression" dxfId="34" priority="48" stopIfTrue="1">
      <formula>AND(NOT(ISBLANK(L44)),L44&lt;&gt;"obi")</formula>
    </cfRule>
  </conditionalFormatting>
  <conditionalFormatting sqref="T44">
    <cfRule type="expression" dxfId="33" priority="49" stopIfTrue="1">
      <formula>N44="Inne?"</formula>
    </cfRule>
  </conditionalFormatting>
  <conditionalFormatting sqref="S44">
    <cfRule type="expression" dxfId="32" priority="50" stopIfTrue="1">
      <formula>N44="Kier?"</formula>
    </cfRule>
  </conditionalFormatting>
  <conditionalFormatting sqref="M44">
    <cfRule type="expression" dxfId="31" priority="51" stopIfTrue="1">
      <formula>AND(M44="*",L44="obi")</formula>
    </cfRule>
  </conditionalFormatting>
  <conditionalFormatting sqref="L45">
    <cfRule type="expression" dxfId="30" priority="43" stopIfTrue="1">
      <formula>AND(NOT(ISBLANK(L45)),L45&lt;&gt;"obi")</formula>
    </cfRule>
  </conditionalFormatting>
  <conditionalFormatting sqref="M45">
    <cfRule type="expression" dxfId="29" priority="47" stopIfTrue="1">
      <formula>AND(M45="*",L45="obi")</formula>
    </cfRule>
  </conditionalFormatting>
  <conditionalFormatting sqref="L30">
    <cfRule type="expression" dxfId="28" priority="38" stopIfTrue="1">
      <formula>AND(NOT(ISBLANK(L30)),L30&lt;&gt;"obi")</formula>
    </cfRule>
  </conditionalFormatting>
  <conditionalFormatting sqref="T30">
    <cfRule type="expression" dxfId="27" priority="39" stopIfTrue="1">
      <formula>N30="Inne?"</formula>
    </cfRule>
  </conditionalFormatting>
  <conditionalFormatting sqref="S30">
    <cfRule type="expression" dxfId="26" priority="40" stopIfTrue="1">
      <formula>N30="Kier?"</formula>
    </cfRule>
  </conditionalFormatting>
  <conditionalFormatting sqref="R30">
    <cfRule type="expression" dxfId="25" priority="41" stopIfTrue="1">
      <formula>N30="Podst?"</formula>
    </cfRule>
  </conditionalFormatting>
  <conditionalFormatting sqref="M30">
    <cfRule type="expression" dxfId="24" priority="42" stopIfTrue="1">
      <formula>AND(M30="*",L30="obi")</formula>
    </cfRule>
  </conditionalFormatting>
  <conditionalFormatting sqref="S30">
    <cfRule type="expression" dxfId="23" priority="37" stopIfTrue="1">
      <formula>N30="Kier?"</formula>
    </cfRule>
  </conditionalFormatting>
  <conditionalFormatting sqref="S30">
    <cfRule type="expression" dxfId="22" priority="36" stopIfTrue="1">
      <formula>N30="Kier?"</formula>
    </cfRule>
  </conditionalFormatting>
  <conditionalFormatting sqref="A46">
    <cfRule type="cellIs" dxfId="21" priority="35" stopIfTrue="1" operator="equal">
      <formula>"?"</formula>
    </cfRule>
  </conditionalFormatting>
  <conditionalFormatting sqref="L46">
    <cfRule type="expression" dxfId="20" priority="30" stopIfTrue="1">
      <formula>AND(NOT(ISBLANK(L46)),L46&lt;&gt;"obi")</formula>
    </cfRule>
  </conditionalFormatting>
  <conditionalFormatting sqref="T46">
    <cfRule type="expression" dxfId="19" priority="31" stopIfTrue="1">
      <formula>N46="Inne?"</formula>
    </cfRule>
  </conditionalFormatting>
  <conditionalFormatting sqref="S46">
    <cfRule type="expression" dxfId="18" priority="32" stopIfTrue="1">
      <formula>N46="Kier?"</formula>
    </cfRule>
  </conditionalFormatting>
  <conditionalFormatting sqref="R46">
    <cfRule type="expression" dxfId="17" priority="33" stopIfTrue="1">
      <formula>N46="Podst?"</formula>
    </cfRule>
  </conditionalFormatting>
  <conditionalFormatting sqref="M46">
    <cfRule type="expression" dxfId="16" priority="34" stopIfTrue="1">
      <formula>AND(M46="*",L46="obi")</formula>
    </cfRule>
  </conditionalFormatting>
  <conditionalFormatting sqref="A47">
    <cfRule type="cellIs" dxfId="15" priority="29" stopIfTrue="1" operator="equal">
      <formula>"?"</formula>
    </cfRule>
  </conditionalFormatting>
  <conditionalFormatting sqref="S16">
    <cfRule type="expression" dxfId="14" priority="11" stopIfTrue="1">
      <formula>"#odwołanie1"="Kier?"</formula>
    </cfRule>
    <cfRule type="expression" dxfId="13" priority="12" stopIfTrue="1">
      <formula>N18="Kier?"</formula>
    </cfRule>
  </conditionalFormatting>
  <conditionalFormatting sqref="S28">
    <cfRule type="expression" dxfId="12" priority="9" stopIfTrue="1">
      <formula>"#odwołanie1"="Kier?"</formula>
    </cfRule>
    <cfRule type="expression" dxfId="11" priority="10" stopIfTrue="1">
      <formula>N30="Kier?"</formula>
    </cfRule>
  </conditionalFormatting>
  <conditionalFormatting sqref="S33">
    <cfRule type="expression" dxfId="10" priority="7" stopIfTrue="1">
      <formula>"#odwołanie1"="Kier?"</formula>
    </cfRule>
    <cfRule type="expression" dxfId="9" priority="8" stopIfTrue="1">
      <formula>N35="Kier?"</formula>
    </cfRule>
  </conditionalFormatting>
  <conditionalFormatting sqref="R34">
    <cfRule type="expression" dxfId="8" priority="1" stopIfTrue="1">
      <formula>"#odwołanie1"="Podst?"</formula>
    </cfRule>
    <cfRule type="expression" dxfId="7" priority="2" stopIfTrue="1">
      <formula>N34="Podst?"</formula>
    </cfRule>
  </conditionalFormatting>
  <conditionalFormatting sqref="T34">
    <cfRule type="expression" dxfId="6" priority="3" stopIfTrue="1">
      <formula>"#odwołanie1"="Inne?"</formula>
    </cfRule>
    <cfRule type="expression" dxfId="5" priority="4" stopIfTrue="1">
      <formula>N34="Inne?"</formula>
    </cfRule>
  </conditionalFormatting>
  <conditionalFormatting sqref="S34">
    <cfRule type="expression" dxfId="4" priority="5" stopIfTrue="1">
      <formula>"#odwołanie1"="Kier?"</formula>
    </cfRule>
    <cfRule type="expression" dxfId="3" priority="6" stopIfTrue="1">
      <formula>N34="Kier?"</formula>
    </cfRule>
  </conditionalFormatting>
  <pageMargins left="0.23622047244094491" right="0.23622047244094491" top="0.74803149606299213" bottom="0.74803149606299213" header="0.31496062992125984" footer="0.31496062992125984"/>
  <pageSetup paperSize="9" scale="32" fitToWidth="0" orientation="portrait" r:id="rId1"/>
  <headerFooter alignWithMargins="0"/>
  <rowBreaks count="1" manualBreakCount="1">
    <brk id="38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B53"/>
  <sheetViews>
    <sheetView tabSelected="1" topLeftCell="Q1" zoomScale="85" zoomScaleNormal="85" workbookViewId="0">
      <selection activeCell="AV3" sqref="AV3"/>
    </sheetView>
  </sheetViews>
  <sheetFormatPr defaultRowHeight="12.75"/>
  <cols>
    <col min="1" max="1" width="36" style="42" customWidth="1"/>
    <col min="2" max="2" width="6.85546875" bestFit="1" customWidth="1"/>
    <col min="3" max="10" width="6.140625" bestFit="1" customWidth="1"/>
    <col min="11" max="16" width="7.140625" bestFit="1" customWidth="1"/>
    <col min="17" max="19" width="7.140625" customWidth="1"/>
    <col min="20" max="20" width="37.28515625" customWidth="1"/>
    <col min="21" max="21" width="5.7109375" customWidth="1"/>
    <col min="22" max="29" width="5.5703125" bestFit="1" customWidth="1"/>
    <col min="30" max="30" width="6.5703125" customWidth="1"/>
    <col min="31" max="43" width="6.5703125" bestFit="1" customWidth="1"/>
    <col min="44" max="47" width="6.5703125" customWidth="1"/>
    <col min="48" max="48" width="37.42578125" customWidth="1"/>
    <col min="49" max="54" width="5.5703125" bestFit="1" customWidth="1"/>
  </cols>
  <sheetData>
    <row r="1" spans="1:54" ht="15.75">
      <c r="A1" s="154" t="s">
        <v>277</v>
      </c>
    </row>
    <row r="2" spans="1:54" ht="15.75">
      <c r="A2" s="154"/>
      <c r="B2" s="309" t="s">
        <v>41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U2" s="309" t="s">
        <v>146</v>
      </c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W2" s="309" t="s">
        <v>145</v>
      </c>
      <c r="AX2" s="309"/>
      <c r="AY2" s="309"/>
      <c r="AZ2" s="309"/>
      <c r="BA2" s="309"/>
      <c r="BB2" s="309"/>
    </row>
    <row r="3" spans="1:54" ht="51.75" customHeight="1">
      <c r="A3" s="154"/>
      <c r="B3" s="215" t="s">
        <v>147</v>
      </c>
      <c r="C3" s="215" t="s">
        <v>147</v>
      </c>
      <c r="D3" s="215" t="s">
        <v>147</v>
      </c>
      <c r="E3" s="215" t="s">
        <v>147</v>
      </c>
      <c r="F3" s="215" t="s">
        <v>147</v>
      </c>
      <c r="G3" s="215" t="s">
        <v>147</v>
      </c>
      <c r="H3" s="215" t="s">
        <v>147</v>
      </c>
      <c r="I3" s="215" t="s">
        <v>147</v>
      </c>
      <c r="J3" s="215" t="s">
        <v>147</v>
      </c>
      <c r="K3" s="215" t="s">
        <v>147</v>
      </c>
      <c r="L3" s="215" t="s">
        <v>147</v>
      </c>
      <c r="M3" s="215" t="s">
        <v>147</v>
      </c>
      <c r="N3" s="215" t="s">
        <v>147</v>
      </c>
      <c r="O3" s="215" t="s">
        <v>148</v>
      </c>
      <c r="P3" s="215" t="s">
        <v>148</v>
      </c>
      <c r="Q3" s="215" t="s">
        <v>148</v>
      </c>
      <c r="R3" s="215" t="s">
        <v>148</v>
      </c>
      <c r="S3" s="215" t="s">
        <v>147</v>
      </c>
      <c r="U3" s="215" t="s">
        <v>149</v>
      </c>
      <c r="V3" s="215" t="s">
        <v>149</v>
      </c>
      <c r="W3" s="215" t="s">
        <v>150</v>
      </c>
      <c r="X3" s="215" t="s">
        <v>150</v>
      </c>
      <c r="Y3" s="215" t="s">
        <v>150</v>
      </c>
      <c r="Z3" s="215" t="s">
        <v>151</v>
      </c>
      <c r="AA3" s="215" t="s">
        <v>150</v>
      </c>
      <c r="AB3" s="215" t="s">
        <v>150</v>
      </c>
      <c r="AC3" s="215" t="s">
        <v>149</v>
      </c>
      <c r="AD3" s="215" t="s">
        <v>149</v>
      </c>
      <c r="AE3" s="215" t="s">
        <v>149</v>
      </c>
      <c r="AF3" s="215" t="s">
        <v>149</v>
      </c>
      <c r="AG3" s="215" t="s">
        <v>149</v>
      </c>
      <c r="AH3" s="215" t="s">
        <v>149</v>
      </c>
      <c r="AI3" s="215" t="s">
        <v>149</v>
      </c>
      <c r="AJ3" s="215" t="s">
        <v>149</v>
      </c>
      <c r="AK3" s="215" t="s">
        <v>152</v>
      </c>
      <c r="AL3" s="215" t="s">
        <v>149</v>
      </c>
      <c r="AM3" s="215" t="s">
        <v>149</v>
      </c>
      <c r="AN3" s="215" t="s">
        <v>149</v>
      </c>
      <c r="AO3" s="215" t="s">
        <v>149</v>
      </c>
      <c r="AP3" s="215" t="s">
        <v>149</v>
      </c>
      <c r="AQ3" s="215" t="s">
        <v>149</v>
      </c>
      <c r="AR3" s="215" t="s">
        <v>152</v>
      </c>
      <c r="AS3" s="215" t="s">
        <v>149</v>
      </c>
      <c r="AT3" s="215" t="s">
        <v>149</v>
      </c>
      <c r="AU3" s="215" t="s">
        <v>149</v>
      </c>
      <c r="AW3" s="215" t="s">
        <v>153</v>
      </c>
      <c r="AX3" s="215" t="s">
        <v>154</v>
      </c>
      <c r="AY3" s="215" t="s">
        <v>154</v>
      </c>
      <c r="AZ3" s="215" t="s">
        <v>154</v>
      </c>
      <c r="BA3" s="215" t="s">
        <v>155</v>
      </c>
      <c r="BB3" s="215" t="s">
        <v>155</v>
      </c>
    </row>
    <row r="4" spans="1:54" ht="51.75" customHeight="1">
      <c r="A4" s="202" t="s">
        <v>287</v>
      </c>
      <c r="B4" s="214" t="s">
        <v>94</v>
      </c>
      <c r="C4" s="214" t="s">
        <v>95</v>
      </c>
      <c r="D4" s="214" t="s">
        <v>96</v>
      </c>
      <c r="E4" s="214" t="s">
        <v>97</v>
      </c>
      <c r="F4" s="214" t="s">
        <v>98</v>
      </c>
      <c r="G4" s="214" t="s">
        <v>99</v>
      </c>
      <c r="H4" s="214" t="s">
        <v>100</v>
      </c>
      <c r="I4" s="214" t="s">
        <v>101</v>
      </c>
      <c r="J4" s="214" t="s">
        <v>102</v>
      </c>
      <c r="K4" s="214" t="s">
        <v>103</v>
      </c>
      <c r="L4" s="214" t="s">
        <v>104</v>
      </c>
      <c r="M4" s="214" t="s">
        <v>105</v>
      </c>
      <c r="N4" s="214" t="s">
        <v>106</v>
      </c>
      <c r="O4" s="214" t="s">
        <v>107</v>
      </c>
      <c r="P4" s="214" t="s">
        <v>108</v>
      </c>
      <c r="Q4" s="214" t="s">
        <v>109</v>
      </c>
      <c r="R4" s="214" t="s">
        <v>110</v>
      </c>
      <c r="S4" s="214" t="s">
        <v>111</v>
      </c>
      <c r="T4" s="203" t="s">
        <v>287</v>
      </c>
      <c r="U4" s="214" t="s">
        <v>112</v>
      </c>
      <c r="V4" s="214" t="s">
        <v>113</v>
      </c>
      <c r="W4" s="214" t="s">
        <v>114</v>
      </c>
      <c r="X4" s="214" t="s">
        <v>115</v>
      </c>
      <c r="Y4" s="214" t="s">
        <v>116</v>
      </c>
      <c r="Z4" s="214" t="s">
        <v>117</v>
      </c>
      <c r="AA4" s="214" t="s">
        <v>118</v>
      </c>
      <c r="AB4" s="214" t="s">
        <v>119</v>
      </c>
      <c r="AC4" s="214" t="s">
        <v>120</v>
      </c>
      <c r="AD4" s="214" t="s">
        <v>121</v>
      </c>
      <c r="AE4" s="214" t="s">
        <v>122</v>
      </c>
      <c r="AF4" s="214" t="s">
        <v>123</v>
      </c>
      <c r="AG4" s="214" t="s">
        <v>124</v>
      </c>
      <c r="AH4" s="214" t="s">
        <v>125</v>
      </c>
      <c r="AI4" s="214" t="s">
        <v>126</v>
      </c>
      <c r="AJ4" s="214" t="s">
        <v>127</v>
      </c>
      <c r="AK4" s="214" t="s">
        <v>128</v>
      </c>
      <c r="AL4" s="214" t="s">
        <v>129</v>
      </c>
      <c r="AM4" s="214" t="s">
        <v>130</v>
      </c>
      <c r="AN4" s="214" t="s">
        <v>131</v>
      </c>
      <c r="AO4" s="214" t="s">
        <v>132</v>
      </c>
      <c r="AP4" s="214" t="s">
        <v>133</v>
      </c>
      <c r="AQ4" s="214" t="s">
        <v>134</v>
      </c>
      <c r="AR4" s="214" t="s">
        <v>135</v>
      </c>
      <c r="AS4" s="214" t="s">
        <v>136</v>
      </c>
      <c r="AT4" s="214" t="s">
        <v>137</v>
      </c>
      <c r="AU4" s="214" t="s">
        <v>138</v>
      </c>
      <c r="AV4" s="202" t="s">
        <v>287</v>
      </c>
      <c r="AW4" s="214" t="s">
        <v>139</v>
      </c>
      <c r="AX4" s="214" t="s">
        <v>140</v>
      </c>
      <c r="AY4" s="214" t="s">
        <v>141</v>
      </c>
      <c r="AZ4" s="214" t="s">
        <v>142</v>
      </c>
      <c r="BA4" s="214" t="s">
        <v>143</v>
      </c>
      <c r="BB4" s="214" t="s">
        <v>144</v>
      </c>
    </row>
    <row r="5" spans="1:54">
      <c r="A5" s="202" t="s">
        <v>69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203" t="s">
        <v>69</v>
      </c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202" t="s">
        <v>69</v>
      </c>
      <c r="AW5" s="96"/>
      <c r="AX5" s="96"/>
      <c r="AY5" s="96"/>
      <c r="AZ5" s="96"/>
      <c r="BA5" s="96"/>
      <c r="BB5" s="96"/>
    </row>
    <row r="6" spans="1:54">
      <c r="A6" s="95" t="str">
        <f>NieStac!$C13</f>
        <v>Semestr 1: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95" t="str">
        <f>NieStac!$C13</f>
        <v>Semestr 1: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95" t="str">
        <f>NieStac!$C13</f>
        <v>Semestr 1:</v>
      </c>
      <c r="AW6" s="15"/>
      <c r="AX6" s="15"/>
      <c r="AY6" s="15"/>
      <c r="AZ6" s="15"/>
      <c r="BA6" s="15"/>
      <c r="BB6" s="15"/>
    </row>
    <row r="7" spans="1:54" hidden="1">
      <c r="A7" s="94" t="e">
        <f>#REF!</f>
        <v>#REF!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4" t="e">
        <f>#REF!</f>
        <v>#REF!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4" t="e">
        <f>#REF!</f>
        <v>#REF!</v>
      </c>
      <c r="AW7" s="15"/>
      <c r="AX7" s="15"/>
      <c r="AY7" s="15"/>
      <c r="AZ7" s="15"/>
      <c r="BA7" s="15"/>
      <c r="BB7" s="15"/>
    </row>
    <row r="8" spans="1:54" ht="24.75" customHeight="1">
      <c r="A8" s="94" t="str">
        <f>NieStac!$C15</f>
        <v>Napędy w procesach, maszynach, urządzeniach i robotach</v>
      </c>
      <c r="B8" s="16" t="str">
        <f>IF(ISERR(FIND(B$4,NieStac!$R15))=FALSE,IF(ISERR(FIND(CONCATENATE(B$4,"+"),NieStac!$R15))=FALSE,IF(ISERR(FIND(CONCATENATE(B$4,"++"),NieStac!$R15))=FALSE,IF(ISERR(FIND(CONCATENATE(B$4,"+++"),NieStac!$R15))=FALSE,"+++","++"),"+")," ")," ")</f>
        <v xml:space="preserve"> </v>
      </c>
      <c r="C8" s="16" t="str">
        <f>IF(ISERR(FIND(C$4,NieStac!$R15))=FALSE,IF(ISERR(FIND(CONCATENATE(C$4,"+"),NieStac!$R15))=FALSE,IF(ISERR(FIND(CONCATENATE(C$4,"++"),NieStac!$R15))=FALSE,IF(ISERR(FIND(CONCATENATE(C$4,"+++"),NieStac!$R15))=FALSE,"+++","++"),"+")," ")," ")</f>
        <v xml:space="preserve"> </v>
      </c>
      <c r="D8" s="16" t="str">
        <f>IF(ISERR(FIND(D$4,NieStac!$R15))=FALSE,IF(ISERR(FIND(CONCATENATE(D$4,"+"),NieStac!$R15))=FALSE,IF(ISERR(FIND(CONCATENATE(D$4,"++"),NieStac!$R15))=FALSE,IF(ISERR(FIND(CONCATENATE(D$4,"+++"),NieStac!$R15))=FALSE,"+++","++"),"+")," ")," ")</f>
        <v xml:space="preserve"> </v>
      </c>
      <c r="E8" s="16" t="str">
        <f>IF(ISERR(FIND(E$4,NieStac!$R15))=FALSE,IF(ISERR(FIND(CONCATENATE(E$4,"+"),NieStac!$R15))=FALSE,IF(ISERR(FIND(CONCATENATE(E$4,"++"),NieStac!$R15))=FALSE,IF(ISERR(FIND(CONCATENATE(E$4,"+++"),NieStac!$R15))=FALSE,"+++","++"),"+")," ")," ")</f>
        <v xml:space="preserve"> </v>
      </c>
      <c r="F8" s="16" t="str">
        <f>IF(ISERR(FIND(F$4,NieStac!$R15))=FALSE,IF(ISERR(FIND(CONCATENATE(F$4,"+"),NieStac!$R15))=FALSE,IF(ISERR(FIND(CONCATENATE(F$4,"++"),NieStac!$R15))=FALSE,IF(ISERR(FIND(CONCATENATE(F$4,"+++"),NieStac!$R15))=FALSE,"+++","++"),"+")," ")," ")</f>
        <v xml:space="preserve"> </v>
      </c>
      <c r="G8" s="16" t="str">
        <f>IF(ISERR(FIND(G$4,NieStac!$R15))=FALSE,IF(ISERR(FIND(CONCATENATE(G$4,"+"),NieStac!$R15))=FALSE,IF(ISERR(FIND(CONCATENATE(G$4,"++"),NieStac!$R15))=FALSE,IF(ISERR(FIND(CONCATENATE(G$4,"+++"),NieStac!$R15))=FALSE,"+++","++"),"+")," ")," ")</f>
        <v>+</v>
      </c>
      <c r="H8" s="16" t="str">
        <f>IF(ISERR(FIND(H$4,NieStac!$R15))=FALSE,IF(ISERR(FIND(CONCATENATE(H$4,"+"),NieStac!$R15))=FALSE,IF(ISERR(FIND(CONCATENATE(H$4,"++"),NieStac!$R15))=FALSE,IF(ISERR(FIND(CONCATENATE(H$4,"+++"),NieStac!$R15))=FALSE,"+++","++"),"+")," ")," ")</f>
        <v xml:space="preserve"> </v>
      </c>
      <c r="I8" s="16" t="str">
        <f>IF(ISERR(FIND(I$4,NieStac!$R15))=FALSE,IF(ISERR(FIND(CONCATENATE(I$4,"+"),NieStac!$R15))=FALSE,IF(ISERR(FIND(CONCATENATE(I$4,"++"),NieStac!$R15))=FALSE,IF(ISERR(FIND(CONCATENATE(I$4,"+++"),NieStac!$R15))=FALSE,"+++","++"),"+")," ")," ")</f>
        <v xml:space="preserve"> </v>
      </c>
      <c r="J8" s="16" t="str">
        <f>IF(ISERR(FIND(J$4,NieStac!$R15))=FALSE,IF(ISERR(FIND(CONCATENATE(J$4,"+"),NieStac!$R15))=FALSE,IF(ISERR(FIND(CONCATENATE(J$4,"++"),NieStac!$R15))=FALSE,IF(ISERR(FIND(CONCATENATE(J$4,"+++"),NieStac!$R15))=FALSE,"+++","++"),"+")," ")," ")</f>
        <v xml:space="preserve"> </v>
      </c>
      <c r="K8" s="16" t="str">
        <f>IF(ISERR(FIND(K$4,NieStac!$R15))=FALSE,IF(ISERR(FIND(CONCATENATE(K$4,"+"),NieStac!$R15))=FALSE,IF(ISERR(FIND(CONCATENATE(K$4,"++"),NieStac!$R15))=FALSE,IF(ISERR(FIND(CONCATENATE(K$4,"+++"),NieStac!$R15))=FALSE,"+++","++"),"+")," ")," ")</f>
        <v>+</v>
      </c>
      <c r="L8" s="16" t="str">
        <f>IF(ISERR(FIND(L$4,NieStac!$R15))=FALSE,IF(ISERR(FIND(CONCATENATE(L$4,"+"),NieStac!$R15))=FALSE,IF(ISERR(FIND(CONCATENATE(L$4,"++"),NieStac!$R15))=FALSE,IF(ISERR(FIND(CONCATENATE(L$4,"+++"),NieStac!$R15))=FALSE,"+++","++"),"+")," ")," ")</f>
        <v>+</v>
      </c>
      <c r="M8" s="16" t="str">
        <f>IF(ISERR(FIND(M$4,NieStac!$R15))=FALSE,IF(ISERR(FIND(CONCATENATE(M$4,"+"),NieStac!$R15))=FALSE,IF(ISERR(FIND(CONCATENATE(M$4,"++"),NieStac!$R15))=FALSE,IF(ISERR(FIND(CONCATENATE(M$4,"+++"),NieStac!$R15))=FALSE,"+++","++"),"+")," ")," ")</f>
        <v xml:space="preserve"> </v>
      </c>
      <c r="N8" s="16" t="str">
        <f>IF(ISERR(FIND(N$4,NieStac!$R15))=FALSE,IF(ISERR(FIND(CONCATENATE(N$4,"+"),NieStac!$R15))=FALSE,IF(ISERR(FIND(CONCATENATE(N$4,"++"),NieStac!$R15))=FALSE,IF(ISERR(FIND(CONCATENATE(N$4,"+++"),NieStac!$R15))=FALSE,"+++","++"),"+")," ")," ")</f>
        <v xml:space="preserve"> </v>
      </c>
      <c r="O8" s="16" t="str">
        <f>IF(ISERR(FIND(O$4,NieStac!$R15))=FALSE,IF(ISERR(FIND(CONCATENATE(O$4,"+"),NieStac!$R15))=FALSE,IF(ISERR(FIND(CONCATENATE(O$4,"++"),NieStac!$R15))=FALSE,IF(ISERR(FIND(CONCATENATE(O$4,"+++"),NieStac!$R15))=FALSE,"+++","++"),"+")," ")," ")</f>
        <v xml:space="preserve"> </v>
      </c>
      <c r="P8" s="16" t="str">
        <f>IF(ISERR(FIND(P$4,NieStac!$R15))=FALSE,IF(ISERR(FIND(CONCATENATE(P$4,"+"),NieStac!$R15))=FALSE,IF(ISERR(FIND(CONCATENATE(P$4,"++"),NieStac!$R15))=FALSE,IF(ISERR(FIND(CONCATENATE(P$4,"+++"),NieStac!$R15))=FALSE,"+++","++"),"+")," ")," ")</f>
        <v xml:space="preserve"> </v>
      </c>
      <c r="Q8" s="16" t="str">
        <f>IF(ISERR(FIND(Q$4,NieStac!$R15))=FALSE,IF(ISERR(FIND(CONCATENATE(Q$4,"+"),NieStac!$R15))=FALSE,IF(ISERR(FIND(CONCATENATE(Q$4,"++"),NieStac!$R15))=FALSE,IF(ISERR(FIND(CONCATENATE(Q$4,"+++"),NieStac!$R15))=FALSE,"+++","++"),"+")," ")," ")</f>
        <v xml:space="preserve"> </v>
      </c>
      <c r="R8" s="16" t="str">
        <f>IF(ISERR(FIND(R$4,NieStac!$R15))=FALSE,IF(ISERR(FIND(CONCATENATE(R$4,"+"),NieStac!$R15))=FALSE,IF(ISERR(FIND(CONCATENATE(R$4,"++"),NieStac!$R15))=FALSE,IF(ISERR(FIND(CONCATENATE(R$4,"+++"),NieStac!$R15))=FALSE,"+++","++"),"+")," ")," ")</f>
        <v xml:space="preserve"> </v>
      </c>
      <c r="S8" s="16" t="str">
        <f>IF(ISERR(FIND(S$4,NieStac!$R15))=FALSE,IF(ISERR(FIND(CONCATENATE(S$4,"+"),NieStac!$R15))=FALSE,IF(ISERR(FIND(CONCATENATE(S$4,"++"),NieStac!$R15))=FALSE,IF(ISERR(FIND(CONCATENATE(S$4,"+++"),NieStac!$R15))=FALSE,"+++","++"),"+")," ")," ")</f>
        <v xml:space="preserve"> </v>
      </c>
      <c r="T8" s="94" t="str">
        <f>NieStac!$C15</f>
        <v>Napędy w procesach, maszynach, urządzeniach i robotach</v>
      </c>
      <c r="U8" s="16" t="str">
        <f>IF(ISERR(FIND(U$4,NieStac!$S15))=FALSE,IF(ISERR(FIND(CONCATENATE(U$4,"+"),NieStac!$S15))=FALSE,IF(ISERR(FIND(CONCATENATE(U$4,"++"),NieStac!$S15))=FALSE,IF(ISERR(FIND(CONCATENATE(U$4,"+++"),NieStac!$S15))=FALSE,"+++","++"),"+")," ")," ")</f>
        <v xml:space="preserve"> </v>
      </c>
      <c r="V8" s="16" t="str">
        <f>IF(ISERR(FIND(V$4,NieStac!$S15))=FALSE,IF(ISERR(FIND(CONCATENATE(V$4,"+"),NieStac!$S15))=FALSE,IF(ISERR(FIND(CONCATENATE(V$4,"++"),NieStac!$S15))=FALSE,IF(ISERR(FIND(CONCATENATE(V$4,"+++"),NieStac!$S15))=FALSE,"+++","++"),"+")," ")," ")</f>
        <v xml:space="preserve"> </v>
      </c>
      <c r="W8" s="16" t="str">
        <f>IF(ISERR(FIND(W$4,NieStac!$S15))=FALSE,IF(ISERR(FIND(CONCATENATE(W$4,"+"),NieStac!$S15))=FALSE,IF(ISERR(FIND(CONCATENATE(W$4,"++"),NieStac!$S15))=FALSE,IF(ISERR(FIND(CONCATENATE(W$4,"+++"),NieStac!$S15))=FALSE,"+++","++"),"+")," ")," ")</f>
        <v xml:space="preserve"> </v>
      </c>
      <c r="X8" s="16" t="str">
        <f>IF(ISERR(FIND(X$4,NieStac!$S15))=FALSE,IF(ISERR(FIND(CONCATENATE(X$4,"+"),NieStac!$S15))=FALSE,IF(ISERR(FIND(CONCATENATE(X$4,"++"),NieStac!$S15))=FALSE,IF(ISERR(FIND(CONCATENATE(X$4,"+++"),NieStac!$S15))=FALSE,"+++","++"),"+")," ")," ")</f>
        <v xml:space="preserve"> </v>
      </c>
      <c r="Y8" s="16" t="str">
        <f>IF(ISERR(FIND(Y$4,NieStac!$S15))=FALSE,IF(ISERR(FIND(CONCATENATE(Y$4,"+"),NieStac!$S15))=FALSE,IF(ISERR(FIND(CONCATENATE(Y$4,"++"),NieStac!$S15))=FALSE,IF(ISERR(FIND(CONCATENATE(Y$4,"+++"),NieStac!$S15))=FALSE,"+++","++"),"+")," ")," ")</f>
        <v xml:space="preserve"> </v>
      </c>
      <c r="Z8" s="16" t="str">
        <f>IF(ISERR(FIND(Z$4,NieStac!$S15))=FALSE,IF(ISERR(FIND(CONCATENATE(Z$4,"+"),NieStac!$S15))=FALSE,IF(ISERR(FIND(CONCATENATE(Z$4,"++"),NieStac!$S15))=FALSE,IF(ISERR(FIND(CONCATENATE(Z$4,"+++"),NieStac!$S15))=FALSE,"+++","++"),"+")," ")," ")</f>
        <v xml:space="preserve"> </v>
      </c>
      <c r="AA8" s="16" t="str">
        <f>IF(ISERR(FIND(AA$4,NieStac!$S15))=FALSE,IF(ISERR(FIND(CONCATENATE(AA$4,"+"),NieStac!$S15))=FALSE,IF(ISERR(FIND(CONCATENATE(AA$4,"++"),NieStac!$S15))=FALSE,IF(ISERR(FIND(CONCATENATE(AA$4,"+++"),NieStac!$S15))=FALSE,"+++","++"),"+")," ")," ")</f>
        <v xml:space="preserve"> </v>
      </c>
      <c r="AB8" s="16" t="str">
        <f>IF(ISERR(FIND(AB$4,NieStac!$S15))=FALSE,IF(ISERR(FIND(CONCATENATE(AB$4,"+"),NieStac!$S15))=FALSE,IF(ISERR(FIND(CONCATENATE(AB$4,"++"),NieStac!$S15))=FALSE,IF(ISERR(FIND(CONCATENATE(AB$4,"+++"),NieStac!$S15))=FALSE,"+++","++"),"+")," ")," ")</f>
        <v xml:space="preserve"> </v>
      </c>
      <c r="AC8" s="16" t="str">
        <f>IF(ISERR(FIND(AC$4,NieStac!$S15))=FALSE,IF(ISERR(FIND(CONCATENATE(AC$4,"+"),NieStac!$S15))=FALSE,IF(ISERR(FIND(CONCATENATE(AC$4,"++"),NieStac!$S15))=FALSE,IF(ISERR(FIND(CONCATENATE(AC$4,"+++"),NieStac!$S15))=FALSE,"+++","++"),"+")," ")," ")</f>
        <v xml:space="preserve"> </v>
      </c>
      <c r="AD8" s="16" t="str">
        <f>IF(ISERR(FIND(AD$4,NieStac!$S15))=FALSE,IF(ISERR(FIND(CONCATENATE(AD$4,"+"),NieStac!$S15))=FALSE,IF(ISERR(FIND(CONCATENATE(AD$4,"++"),NieStac!$S15))=FALSE,IF(ISERR(FIND(CONCATENATE(AD$4,"+++"),NieStac!$S15))=FALSE,"+++","++"),"+")," ")," ")</f>
        <v>+</v>
      </c>
      <c r="AE8" s="16" t="str">
        <f>IF(ISERR(FIND(AE$4,NieStac!$S15))=FALSE,IF(ISERR(FIND(CONCATENATE(AE$4,"+"),NieStac!$S15))=FALSE,IF(ISERR(FIND(CONCATENATE(AE$4,"++"),NieStac!$S15))=FALSE,IF(ISERR(FIND(CONCATENATE(AE$4,"+++"),NieStac!$S15))=FALSE,"+++","++"),"+")," ")," ")</f>
        <v xml:space="preserve"> </v>
      </c>
      <c r="AF8" s="16" t="str">
        <f>IF(ISERR(FIND(AF$4,NieStac!$S15))=FALSE,IF(ISERR(FIND(CONCATENATE(AF$4,"+"),NieStac!$S15))=FALSE,IF(ISERR(FIND(CONCATENATE(AF$4,"++"),NieStac!$S15))=FALSE,IF(ISERR(FIND(CONCATENATE(AF$4,"+++"),NieStac!$S15))=FALSE,"+++","++"),"+")," ")," ")</f>
        <v>+</v>
      </c>
      <c r="AG8" s="16" t="str">
        <f>IF(ISERR(FIND(AG$4,NieStac!$S15))=FALSE,IF(ISERR(FIND(CONCATENATE(AG$4,"+"),NieStac!$S15))=FALSE,IF(ISERR(FIND(CONCATENATE(AG$4,"++"),NieStac!$S15))=FALSE,IF(ISERR(FIND(CONCATENATE(AG$4,"+++"),NieStac!$S15))=FALSE,"+++","++"),"+")," ")," ")</f>
        <v xml:space="preserve"> </v>
      </c>
      <c r="AH8" s="16" t="str">
        <f>IF(ISERR(FIND(AH$4,NieStac!$S15))=FALSE,IF(ISERR(FIND(CONCATENATE(AH$4,"+"),NieStac!$S15))=FALSE,IF(ISERR(FIND(CONCATENATE(AH$4,"++"),NieStac!$S15))=FALSE,IF(ISERR(FIND(CONCATENATE(AH$4,"+++"),NieStac!$S15))=FALSE,"+++","++"),"+")," ")," ")</f>
        <v xml:space="preserve"> </v>
      </c>
      <c r="AI8" s="16" t="str">
        <f>IF(ISERR(FIND(AI$4,NieStac!$S15))=FALSE,IF(ISERR(FIND(CONCATENATE(AI$4,"+"),NieStac!$S15))=FALSE,IF(ISERR(FIND(CONCATENATE(AI$4,"++"),NieStac!$S15))=FALSE,IF(ISERR(FIND(CONCATENATE(AI$4,"+++"),NieStac!$S15))=FALSE,"+++","++"),"+")," ")," ")</f>
        <v xml:space="preserve"> </v>
      </c>
      <c r="AJ8" s="16" t="str">
        <f>IF(ISERR(FIND(AJ$4,NieStac!$S15))=FALSE,IF(ISERR(FIND(CONCATENATE(AJ$4,"+"),NieStac!$S15))=FALSE,IF(ISERR(FIND(CONCATENATE(AJ$4,"++"),NieStac!$S15))=FALSE,IF(ISERR(FIND(CONCATENATE(AJ$4,"+++"),NieStac!$S15))=FALSE,"+++","++"),"+")," ")," ")</f>
        <v xml:space="preserve"> </v>
      </c>
      <c r="AK8" s="16" t="str">
        <f>IF(ISERR(FIND(AK$4,NieStac!$S15))=FALSE,IF(ISERR(FIND(CONCATENATE(AK$4,"+"),NieStac!$S15))=FALSE,IF(ISERR(FIND(CONCATENATE(AK$4,"++"),NieStac!$S15))=FALSE,IF(ISERR(FIND(CONCATENATE(AK$4,"+++"),NieStac!$S15))=FALSE,"+++","++"),"+")," ")," ")</f>
        <v xml:space="preserve"> </v>
      </c>
      <c r="AL8" s="16" t="str">
        <f>IF(ISERR(FIND(AL$4,NieStac!$S15))=FALSE,IF(ISERR(FIND(CONCATENATE(AL$4,"+"),NieStac!$S15))=FALSE,IF(ISERR(FIND(CONCATENATE(AL$4,"++"),NieStac!$S15))=FALSE,IF(ISERR(FIND(CONCATENATE(AL$4,"+++"),NieStac!$S15))=FALSE,"+++","++"),"+")," ")," ")</f>
        <v xml:space="preserve"> </v>
      </c>
      <c r="AM8" s="16" t="str">
        <f>IF(ISERR(FIND(AM$4,NieStac!$S15))=FALSE,IF(ISERR(FIND(CONCATENATE(AM$4,"+"),NieStac!$S15))=FALSE,IF(ISERR(FIND(CONCATENATE(AM$4,"++"),NieStac!$S15))=FALSE,IF(ISERR(FIND(CONCATENATE(AM$4,"+++"),NieStac!$S15))=FALSE,"+++","++"),"+")," ")," ")</f>
        <v xml:space="preserve"> </v>
      </c>
      <c r="AN8" s="16" t="str">
        <f>IF(ISERR(FIND(AN$4,NieStac!$S15))=FALSE,IF(ISERR(FIND(CONCATENATE(AN$4,"+"),NieStac!$S15))=FALSE,IF(ISERR(FIND(CONCATENATE(AN$4,"++"),NieStac!$S15))=FALSE,IF(ISERR(FIND(CONCATENATE(AN$4,"+++"),NieStac!$S15))=FALSE,"+++","++"),"+")," ")," ")</f>
        <v xml:space="preserve"> </v>
      </c>
      <c r="AO8" s="16" t="str">
        <f>IF(ISERR(FIND(AO$4,NieStac!$S15))=FALSE,IF(ISERR(FIND(CONCATENATE(AO$4,"+"),NieStac!$S15))=FALSE,IF(ISERR(FIND(CONCATENATE(AO$4,"++"),NieStac!$S15))=FALSE,IF(ISERR(FIND(CONCATENATE(AO$4,"+++"),NieStac!$S15))=FALSE,"+++","++"),"+")," ")," ")</f>
        <v xml:space="preserve"> </v>
      </c>
      <c r="AP8" s="16" t="str">
        <f>IF(ISERR(FIND(AP$4,NieStac!$S15))=FALSE,IF(ISERR(FIND(CONCATENATE(AP$4,"+"),NieStac!$S15))=FALSE,IF(ISERR(FIND(CONCATENATE(AP$4,"++"),NieStac!$S15))=FALSE,IF(ISERR(FIND(CONCATENATE(AP$4,"+++"),NieStac!$S15))=FALSE,"+++","++"),"+")," ")," ")</f>
        <v xml:space="preserve"> </v>
      </c>
      <c r="AQ8" s="16" t="str">
        <f>IF(ISERR(FIND(AQ$4,NieStac!$S15))=FALSE,IF(ISERR(FIND(CONCATENATE(AQ$4,"+"),NieStac!$S15))=FALSE,IF(ISERR(FIND(CONCATENATE(AQ$4,"++"),NieStac!$S15))=FALSE,IF(ISERR(FIND(CONCATENATE(AQ$4,"+++"),NieStac!$S15))=FALSE,"+++","++"),"+")," ")," ")</f>
        <v xml:space="preserve"> </v>
      </c>
      <c r="AR8" s="16" t="str">
        <f>IF(ISERR(FIND(AR$4,NieStac!$S15))=FALSE,IF(ISERR(FIND(CONCATENATE(AR$4,"+"),NieStac!$S15))=FALSE,IF(ISERR(FIND(CONCATENATE(AR$4,"++"),NieStac!$S15))=FALSE,IF(ISERR(FIND(CONCATENATE(AR$4,"+++"),NieStac!$S15))=FALSE,"+++","++"),"+")," ")," ")</f>
        <v xml:space="preserve"> </v>
      </c>
      <c r="AS8" s="16" t="str">
        <f>IF(ISERR(FIND(AS$4,NieStac!$S15))=FALSE,IF(ISERR(FIND(CONCATENATE(AS$4,"+"),NieStac!$S15))=FALSE,IF(ISERR(FIND(CONCATENATE(AS$4,"++"),NieStac!$S15))=FALSE,IF(ISERR(FIND(CONCATENATE(AS$4,"+++"),NieStac!$S15))=FALSE,"+++","++"),"+")," ")," ")</f>
        <v xml:space="preserve"> </v>
      </c>
      <c r="AT8" s="16" t="str">
        <f>IF(ISERR(FIND(AT$4,NieStac!$S15))=FALSE,IF(ISERR(FIND(CONCATENATE(AT$4,"+"),NieStac!$S15))=FALSE,IF(ISERR(FIND(CONCATENATE(AT$4,"++"),NieStac!$S15))=FALSE,IF(ISERR(FIND(CONCATENATE(AT$4,"+++"),NieStac!$S15))=FALSE,"+++","++"),"+")," ")," ")</f>
        <v xml:space="preserve"> </v>
      </c>
      <c r="AU8" s="16" t="str">
        <f>IF(ISERR(FIND(AU$4,NieStac!$S15))=FALSE,IF(ISERR(FIND(CONCATENATE(AU$4,"+"),NieStac!$S15))=FALSE,IF(ISERR(FIND(CONCATENATE(AU$4,"++"),NieStac!$S15))=FALSE,IF(ISERR(FIND(CONCATENATE(AU$4,"+++"),NieStac!$S15))=FALSE,"+++","++"),"+")," ")," ")</f>
        <v xml:space="preserve"> </v>
      </c>
      <c r="AV8" s="94" t="str">
        <f>NieStac!$C15</f>
        <v>Napędy w procesach, maszynach, urządzeniach i robotach</v>
      </c>
      <c r="AW8" s="16" t="str">
        <f>IF(ISERR(FIND(AW$4,NieStac!$T15))=FALSE,IF(ISERR(FIND(CONCATENATE(AW$4,"+"),NieStac!$T15))=FALSE,IF(ISERR(FIND(CONCATENATE(AW$4,"++"),NieStac!$T15))=FALSE,IF(ISERR(FIND(CONCATENATE(AW$4,"+++"),NieStac!$T15))=FALSE,"+++","++"),"+")," ")," ")</f>
        <v xml:space="preserve"> </v>
      </c>
      <c r="AX8" s="16" t="str">
        <f>IF(ISERR(FIND(AX$4,NieStac!$T15))=FALSE,IF(ISERR(FIND(CONCATENATE(AX$4,"+"),NieStac!$T15))=FALSE,IF(ISERR(FIND(CONCATENATE(AX$4,"++"),NieStac!$T15))=FALSE,IF(ISERR(FIND(CONCATENATE(AX$4,"+++"),NieStac!$T15))=FALSE,"+++","++"),"+")," ")," ")</f>
        <v xml:space="preserve"> </v>
      </c>
      <c r="AY8" s="16" t="str">
        <f>IF(ISERR(FIND(AY$4,NieStac!$T15))=FALSE,IF(ISERR(FIND(CONCATENATE(AY$4,"+"),NieStac!$T15))=FALSE,IF(ISERR(FIND(CONCATENATE(AY$4,"++"),NieStac!$T15))=FALSE,IF(ISERR(FIND(CONCATENATE(AY$4,"+++"),NieStac!$T15))=FALSE,"+++","++"),"+")," ")," ")</f>
        <v xml:space="preserve"> </v>
      </c>
      <c r="AZ8" s="16" t="str">
        <f>IF(ISERR(FIND(AZ$4,NieStac!$T15))=FALSE,IF(ISERR(FIND(CONCATENATE(AZ$4,"+"),NieStac!$T15))=FALSE,IF(ISERR(FIND(CONCATENATE(AZ$4,"++"),NieStac!$T15))=FALSE,IF(ISERR(FIND(CONCATENATE(AZ$4,"+++"),NieStac!$T15))=FALSE,"+++","++"),"+")," ")," ")</f>
        <v>+</v>
      </c>
      <c r="BA8" s="16" t="str">
        <f>IF(ISERR(FIND(BA$4,NieStac!$T15))=FALSE,IF(ISERR(FIND(CONCATENATE(BA$4,"+"),NieStac!$T15))=FALSE,IF(ISERR(FIND(CONCATENATE(BA$4,"++"),NieStac!$T15))=FALSE,IF(ISERR(FIND(CONCATENATE(BA$4,"+++"),NieStac!$T15))=FALSE,"+++","++"),"+")," ")," ")</f>
        <v xml:space="preserve"> </v>
      </c>
      <c r="BB8" s="16" t="str">
        <f>IF(ISERR(FIND(BB$4,NieStac!$T15))=FALSE,IF(ISERR(FIND(CONCATENATE(BB$4,"+"),NieStac!$T15))=FALSE,IF(ISERR(FIND(CONCATENATE(BB$4,"++"),NieStac!$T15))=FALSE,IF(ISERR(FIND(CONCATENATE(BB$4,"+++"),NieStac!$T15))=FALSE,"+++","++"),"+")," ")," ")</f>
        <v xml:space="preserve"> </v>
      </c>
    </row>
    <row r="9" spans="1:54">
      <c r="A9" s="94" t="str">
        <f>NieStac!$C16</f>
        <v>Szkolenie BHP</v>
      </c>
      <c r="B9" s="16" t="str">
        <f>IF(ISERR(FIND(B$4,NieStac!$R16))=FALSE,IF(ISERR(FIND(CONCATENATE(B$4,"+"),NieStac!$R16))=FALSE,IF(ISERR(FIND(CONCATENATE(B$4,"++"),NieStac!$R16))=FALSE,IF(ISERR(FIND(CONCATENATE(B$4,"+++"),NieStac!$R16))=FALSE,"+++","++"),"+")," ")," ")</f>
        <v xml:space="preserve"> </v>
      </c>
      <c r="C9" s="16" t="str">
        <f>IF(ISERR(FIND(C$4,NieStac!$R16))=FALSE,IF(ISERR(FIND(CONCATENATE(C$4,"+"),NieStac!$R16))=FALSE,IF(ISERR(FIND(CONCATENATE(C$4,"++"),NieStac!$R16))=FALSE,IF(ISERR(FIND(CONCATENATE(C$4,"+++"),NieStac!$R16))=FALSE,"+++","++"),"+")," ")," ")</f>
        <v xml:space="preserve"> </v>
      </c>
      <c r="D9" s="16" t="str">
        <f>IF(ISERR(FIND(D$4,NieStac!$R16))=FALSE,IF(ISERR(FIND(CONCATENATE(D$4,"+"),NieStac!$R16))=FALSE,IF(ISERR(FIND(CONCATENATE(D$4,"++"),NieStac!$R16))=FALSE,IF(ISERR(FIND(CONCATENATE(D$4,"+++"),NieStac!$R16))=FALSE,"+++","++"),"+")," ")," ")</f>
        <v xml:space="preserve"> </v>
      </c>
      <c r="E9" s="16" t="str">
        <f>IF(ISERR(FIND(E$4,NieStac!$R16))=FALSE,IF(ISERR(FIND(CONCATENATE(E$4,"+"),NieStac!$R16))=FALSE,IF(ISERR(FIND(CONCATENATE(E$4,"++"),NieStac!$R16))=FALSE,IF(ISERR(FIND(CONCATENATE(E$4,"+++"),NieStac!$R16))=FALSE,"+++","++"),"+")," ")," ")</f>
        <v xml:space="preserve"> </v>
      </c>
      <c r="F9" s="16" t="str">
        <f>IF(ISERR(FIND(F$4,NieStac!$R16))=FALSE,IF(ISERR(FIND(CONCATENATE(F$4,"+"),NieStac!$R16))=FALSE,IF(ISERR(FIND(CONCATENATE(F$4,"++"),NieStac!$R16))=FALSE,IF(ISERR(FIND(CONCATENATE(F$4,"+++"),NieStac!$R16))=FALSE,"+++","++"),"+")," ")," ")</f>
        <v xml:space="preserve"> </v>
      </c>
      <c r="G9" s="16" t="str">
        <f>IF(ISERR(FIND(G$4,NieStac!$R16))=FALSE,IF(ISERR(FIND(CONCATENATE(G$4,"+"),NieStac!$R16))=FALSE,IF(ISERR(FIND(CONCATENATE(G$4,"++"),NieStac!$R16))=FALSE,IF(ISERR(FIND(CONCATENATE(G$4,"+++"),NieStac!$R16))=FALSE,"+++","++"),"+")," ")," ")</f>
        <v xml:space="preserve"> </v>
      </c>
      <c r="H9" s="16" t="str">
        <f>IF(ISERR(FIND(H$4,NieStac!$R16))=FALSE,IF(ISERR(FIND(CONCATENATE(H$4,"+"),NieStac!$R16))=FALSE,IF(ISERR(FIND(CONCATENATE(H$4,"++"),NieStac!$R16))=FALSE,IF(ISERR(FIND(CONCATENATE(H$4,"+++"),NieStac!$R16))=FALSE,"+++","++"),"+")," ")," ")</f>
        <v xml:space="preserve"> </v>
      </c>
      <c r="I9" s="16" t="str">
        <f>IF(ISERR(FIND(I$4,NieStac!$R16))=FALSE,IF(ISERR(FIND(CONCATENATE(I$4,"+"),NieStac!$R16))=FALSE,IF(ISERR(FIND(CONCATENATE(I$4,"++"),NieStac!$R16))=FALSE,IF(ISERR(FIND(CONCATENATE(I$4,"+++"),NieStac!$R16))=FALSE,"+++","++"),"+")," ")," ")</f>
        <v xml:space="preserve"> </v>
      </c>
      <c r="J9" s="16" t="str">
        <f>IF(ISERR(FIND(J$4,NieStac!$R16))=FALSE,IF(ISERR(FIND(CONCATENATE(J$4,"+"),NieStac!$R16))=FALSE,IF(ISERR(FIND(CONCATENATE(J$4,"++"),NieStac!$R16))=FALSE,IF(ISERR(FIND(CONCATENATE(J$4,"+++"),NieStac!$R16))=FALSE,"+++","++"),"+")," ")," ")</f>
        <v xml:space="preserve"> </v>
      </c>
      <c r="K9" s="16" t="str">
        <f>IF(ISERR(FIND(K$4,NieStac!$R16))=FALSE,IF(ISERR(FIND(CONCATENATE(K$4,"+"),NieStac!$R16))=FALSE,IF(ISERR(FIND(CONCATENATE(K$4,"++"),NieStac!$R16))=FALSE,IF(ISERR(FIND(CONCATENATE(K$4,"+++"),NieStac!$R16))=FALSE,"+++","++"),"+")," ")," ")</f>
        <v xml:space="preserve"> </v>
      </c>
      <c r="L9" s="16" t="str">
        <f>IF(ISERR(FIND(L$4,NieStac!$R16))=FALSE,IF(ISERR(FIND(CONCATENATE(L$4,"+"),NieStac!$R16))=FALSE,IF(ISERR(FIND(CONCATENATE(L$4,"++"),NieStac!$R16))=FALSE,IF(ISERR(FIND(CONCATENATE(L$4,"+++"),NieStac!$R16))=FALSE,"+++","++"),"+")," ")," ")</f>
        <v xml:space="preserve"> </v>
      </c>
      <c r="M9" s="16" t="str">
        <f>IF(ISERR(FIND(M$4,NieStac!$R16))=FALSE,IF(ISERR(FIND(CONCATENATE(M$4,"+"),NieStac!$R16))=FALSE,IF(ISERR(FIND(CONCATENATE(M$4,"++"),NieStac!$R16))=FALSE,IF(ISERR(FIND(CONCATENATE(M$4,"+++"),NieStac!$R16))=FALSE,"+++","++"),"+")," ")," ")</f>
        <v xml:space="preserve"> </v>
      </c>
      <c r="N9" s="16" t="str">
        <f>IF(ISERR(FIND(N$4,NieStac!$R16))=FALSE,IF(ISERR(FIND(CONCATENATE(N$4,"+"),NieStac!$R16))=FALSE,IF(ISERR(FIND(CONCATENATE(N$4,"++"),NieStac!$R16))=FALSE,IF(ISERR(FIND(CONCATENATE(N$4,"+++"),NieStac!$R16))=FALSE,"+++","++"),"+")," ")," ")</f>
        <v xml:space="preserve"> </v>
      </c>
      <c r="O9" s="16" t="str">
        <f>IF(ISERR(FIND(O$4,NieStac!$R16))=FALSE,IF(ISERR(FIND(CONCATENATE(O$4,"+"),NieStac!$R16))=FALSE,IF(ISERR(FIND(CONCATENATE(O$4,"++"),NieStac!$R16))=FALSE,IF(ISERR(FIND(CONCATENATE(O$4,"+++"),NieStac!$R16))=FALSE,"+++","++"),"+")," ")," ")</f>
        <v xml:space="preserve"> </v>
      </c>
      <c r="P9" s="16" t="str">
        <f>IF(ISERR(FIND(P$4,NieStac!$R16))=FALSE,IF(ISERR(FIND(CONCATENATE(P$4,"+"),NieStac!$R16))=FALSE,IF(ISERR(FIND(CONCATENATE(P$4,"++"),NieStac!$R16))=FALSE,IF(ISERR(FIND(CONCATENATE(P$4,"+++"),NieStac!$R16))=FALSE,"+++","++"),"+")," ")," ")</f>
        <v xml:space="preserve"> </v>
      </c>
      <c r="Q9" s="16" t="str">
        <f>IF(ISERR(FIND(Q$4,NieStac!$R16))=FALSE,IF(ISERR(FIND(CONCATENATE(Q$4,"+"),NieStac!$R16))=FALSE,IF(ISERR(FIND(CONCATENATE(Q$4,"++"),NieStac!$R16))=FALSE,IF(ISERR(FIND(CONCATENATE(Q$4,"+++"),NieStac!$R16))=FALSE,"+++","++"),"+")," ")," ")</f>
        <v xml:space="preserve"> </v>
      </c>
      <c r="R9" s="16" t="str">
        <f>IF(ISERR(FIND(R$4,NieStac!$R16))=FALSE,IF(ISERR(FIND(CONCATENATE(R$4,"+"),NieStac!$R16))=FALSE,IF(ISERR(FIND(CONCATENATE(R$4,"++"),NieStac!$R16))=FALSE,IF(ISERR(FIND(CONCATENATE(R$4,"+++"),NieStac!$R16))=FALSE,"+++","++"),"+")," ")," ")</f>
        <v xml:space="preserve"> </v>
      </c>
      <c r="S9" s="16" t="str">
        <f>IF(ISERR(FIND(S$4,NieStac!$R16))=FALSE,IF(ISERR(FIND(CONCATENATE(S$4,"+"),NieStac!$R16))=FALSE,IF(ISERR(FIND(CONCATENATE(S$4,"++"),NieStac!$R16))=FALSE,IF(ISERR(FIND(CONCATENATE(S$4,"+++"),NieStac!$R16))=FALSE,"+++","++"),"+")," ")," ")</f>
        <v xml:space="preserve"> </v>
      </c>
      <c r="T9" s="94" t="str">
        <f>NieStac!$C16</f>
        <v>Szkolenie BHP</v>
      </c>
      <c r="U9" s="16" t="str">
        <f>IF(ISERR(FIND(U$4,NieStac!$S16))=FALSE,IF(ISERR(FIND(CONCATENATE(U$4,"+"),NieStac!$S16))=FALSE,IF(ISERR(FIND(CONCATENATE(U$4,"++"),NieStac!$S16))=FALSE,IF(ISERR(FIND(CONCATENATE(U$4,"+++"),NieStac!$S16))=FALSE,"+++","++"),"+")," ")," ")</f>
        <v xml:space="preserve"> </v>
      </c>
      <c r="V9" s="16" t="str">
        <f>IF(ISERR(FIND(V$4,NieStac!$S16))=FALSE,IF(ISERR(FIND(CONCATENATE(V$4,"+"),NieStac!$S16))=FALSE,IF(ISERR(FIND(CONCATENATE(V$4,"++"),NieStac!$S16))=FALSE,IF(ISERR(FIND(CONCATENATE(V$4,"+++"),NieStac!$S16))=FALSE,"+++","++"),"+")," ")," ")</f>
        <v xml:space="preserve"> </v>
      </c>
      <c r="W9" s="16" t="str">
        <f>IF(ISERR(FIND(W$4,NieStac!$S16))=FALSE,IF(ISERR(FIND(CONCATENATE(W$4,"+"),NieStac!$S16))=FALSE,IF(ISERR(FIND(CONCATENATE(W$4,"++"),NieStac!$S16))=FALSE,IF(ISERR(FIND(CONCATENATE(W$4,"+++"),NieStac!$S16))=FALSE,"+++","++"),"+")," ")," ")</f>
        <v xml:space="preserve"> </v>
      </c>
      <c r="X9" s="16" t="str">
        <f>IF(ISERR(FIND(X$4,NieStac!$S16))=FALSE,IF(ISERR(FIND(CONCATENATE(X$4,"+"),NieStac!$S16))=FALSE,IF(ISERR(FIND(CONCATENATE(X$4,"++"),NieStac!$S16))=FALSE,IF(ISERR(FIND(CONCATENATE(X$4,"+++"),NieStac!$S16))=FALSE,"+++","++"),"+")," ")," ")</f>
        <v xml:space="preserve"> </v>
      </c>
      <c r="Y9" s="16" t="str">
        <f>IF(ISERR(FIND(Y$4,NieStac!$S16))=FALSE,IF(ISERR(FIND(CONCATENATE(Y$4,"+"),NieStac!$S16))=FALSE,IF(ISERR(FIND(CONCATENATE(Y$4,"++"),NieStac!$S16))=FALSE,IF(ISERR(FIND(CONCATENATE(Y$4,"+++"),NieStac!$S16))=FALSE,"+++","++"),"+")," ")," ")</f>
        <v xml:space="preserve"> </v>
      </c>
      <c r="Z9" s="16" t="str">
        <f>IF(ISERR(FIND(Z$4,NieStac!$S16))=FALSE,IF(ISERR(FIND(CONCATENATE(Z$4,"+"),NieStac!$S16))=FALSE,IF(ISERR(FIND(CONCATENATE(Z$4,"++"),NieStac!$S16))=FALSE,IF(ISERR(FIND(CONCATENATE(Z$4,"+++"),NieStac!$S16))=FALSE,"+++","++"),"+")," ")," ")</f>
        <v xml:space="preserve"> </v>
      </c>
      <c r="AA9" s="16" t="str">
        <f>IF(ISERR(FIND(AA$4,NieStac!$S16))=FALSE,IF(ISERR(FIND(CONCATENATE(AA$4,"+"),NieStac!$S16))=FALSE,IF(ISERR(FIND(CONCATENATE(AA$4,"++"),NieStac!$S16))=FALSE,IF(ISERR(FIND(CONCATENATE(AA$4,"+++"),NieStac!$S16))=FALSE,"+++","++"),"+")," ")," ")</f>
        <v xml:space="preserve"> </v>
      </c>
      <c r="AB9" s="16" t="str">
        <f>IF(ISERR(FIND(AB$4,NieStac!$S16))=FALSE,IF(ISERR(FIND(CONCATENATE(AB$4,"+"),NieStac!$S16))=FALSE,IF(ISERR(FIND(CONCATENATE(AB$4,"++"),NieStac!$S16))=FALSE,IF(ISERR(FIND(CONCATENATE(AB$4,"+++"),NieStac!$S16))=FALSE,"+++","++"),"+")," ")," ")</f>
        <v xml:space="preserve"> </v>
      </c>
      <c r="AC9" s="16" t="str">
        <f>IF(ISERR(FIND(AC$4,NieStac!$S16))=FALSE,IF(ISERR(FIND(CONCATENATE(AC$4,"+"),NieStac!$S16))=FALSE,IF(ISERR(FIND(CONCATENATE(AC$4,"++"),NieStac!$S16))=FALSE,IF(ISERR(FIND(CONCATENATE(AC$4,"+++"),NieStac!$S16))=FALSE,"+++","++"),"+")," ")," ")</f>
        <v xml:space="preserve"> </v>
      </c>
      <c r="AD9" s="16" t="str">
        <f>IF(ISERR(FIND(AD$4,NieStac!$S16))=FALSE,IF(ISERR(FIND(CONCATENATE(AD$4,"+"),NieStac!$S16))=FALSE,IF(ISERR(FIND(CONCATENATE(AD$4,"++"),NieStac!$S16))=FALSE,IF(ISERR(FIND(CONCATENATE(AD$4,"+++"),NieStac!$S16))=FALSE,"+++","++"),"+")," ")," ")</f>
        <v xml:space="preserve"> </v>
      </c>
      <c r="AE9" s="16" t="str">
        <f>IF(ISERR(FIND(AE$4,NieStac!$S16))=FALSE,IF(ISERR(FIND(CONCATENATE(AE$4,"+"),NieStac!$S16))=FALSE,IF(ISERR(FIND(CONCATENATE(AE$4,"++"),NieStac!$S16))=FALSE,IF(ISERR(FIND(CONCATENATE(AE$4,"+++"),NieStac!$S16))=FALSE,"+++","++"),"+")," ")," ")</f>
        <v xml:space="preserve"> </v>
      </c>
      <c r="AF9" s="16" t="str">
        <f>IF(ISERR(FIND(AF$4,NieStac!$S16))=FALSE,IF(ISERR(FIND(CONCATENATE(AF$4,"+"),NieStac!$S16))=FALSE,IF(ISERR(FIND(CONCATENATE(AF$4,"++"),NieStac!$S16))=FALSE,IF(ISERR(FIND(CONCATENATE(AF$4,"+++"),NieStac!$S16))=FALSE,"+++","++"),"+")," ")," ")</f>
        <v xml:space="preserve"> </v>
      </c>
      <c r="AG9" s="16" t="str">
        <f>IF(ISERR(FIND(AG$4,NieStac!$S16))=FALSE,IF(ISERR(FIND(CONCATENATE(AG$4,"+"),NieStac!$S16))=FALSE,IF(ISERR(FIND(CONCATENATE(AG$4,"++"),NieStac!$S16))=FALSE,IF(ISERR(FIND(CONCATENATE(AG$4,"+++"),NieStac!$S16))=FALSE,"+++","++"),"+")," ")," ")</f>
        <v xml:space="preserve"> </v>
      </c>
      <c r="AH9" s="16" t="str">
        <f>IF(ISERR(FIND(AH$4,NieStac!$S16))=FALSE,IF(ISERR(FIND(CONCATENATE(AH$4,"+"),NieStac!$S16))=FALSE,IF(ISERR(FIND(CONCATENATE(AH$4,"++"),NieStac!$S16))=FALSE,IF(ISERR(FIND(CONCATENATE(AH$4,"+++"),NieStac!$S16))=FALSE,"+++","++"),"+")," ")," ")</f>
        <v xml:space="preserve"> </v>
      </c>
      <c r="AI9" s="16" t="str">
        <f>IF(ISERR(FIND(AI$4,NieStac!$S16))=FALSE,IF(ISERR(FIND(CONCATENATE(AI$4,"+"),NieStac!$S16))=FALSE,IF(ISERR(FIND(CONCATENATE(AI$4,"++"),NieStac!$S16))=FALSE,IF(ISERR(FIND(CONCATENATE(AI$4,"+++"),NieStac!$S16))=FALSE,"+++","++"),"+")," ")," ")</f>
        <v xml:space="preserve"> </v>
      </c>
      <c r="AJ9" s="16" t="str">
        <f>IF(ISERR(FIND(AJ$4,NieStac!$S16))=FALSE,IF(ISERR(FIND(CONCATENATE(AJ$4,"+"),NieStac!$S16))=FALSE,IF(ISERR(FIND(CONCATENATE(AJ$4,"++"),NieStac!$S16))=FALSE,IF(ISERR(FIND(CONCATENATE(AJ$4,"+++"),NieStac!$S16))=FALSE,"+++","++"),"+")," ")," ")</f>
        <v xml:space="preserve"> </v>
      </c>
      <c r="AK9" s="16" t="str">
        <f>IF(ISERR(FIND(AK$4,NieStac!$S16))=FALSE,IF(ISERR(FIND(CONCATENATE(AK$4,"+"),NieStac!$S16))=FALSE,IF(ISERR(FIND(CONCATENATE(AK$4,"++"),NieStac!$S16))=FALSE,IF(ISERR(FIND(CONCATENATE(AK$4,"+++"),NieStac!$S16))=FALSE,"+++","++"),"+")," ")," ")</f>
        <v>+</v>
      </c>
      <c r="AL9" s="16" t="str">
        <f>IF(ISERR(FIND(AL$4,NieStac!$S16))=FALSE,IF(ISERR(FIND(CONCATENATE(AL$4,"+"),NieStac!$S16))=FALSE,IF(ISERR(FIND(CONCATENATE(AL$4,"++"),NieStac!$S16))=FALSE,IF(ISERR(FIND(CONCATENATE(AL$4,"+++"),NieStac!$S16))=FALSE,"+++","++"),"+")," ")," ")</f>
        <v xml:space="preserve"> </v>
      </c>
      <c r="AM9" s="16" t="str">
        <f>IF(ISERR(FIND(AM$4,NieStac!$S16))=FALSE,IF(ISERR(FIND(CONCATENATE(AM$4,"+"),NieStac!$S16))=FALSE,IF(ISERR(FIND(CONCATENATE(AM$4,"++"),NieStac!$S16))=FALSE,IF(ISERR(FIND(CONCATENATE(AM$4,"+++"),NieStac!$S16))=FALSE,"+++","++"),"+")," ")," ")</f>
        <v xml:space="preserve"> </v>
      </c>
      <c r="AN9" s="16" t="str">
        <f>IF(ISERR(FIND(AN$4,NieStac!$S16))=FALSE,IF(ISERR(FIND(CONCATENATE(AN$4,"+"),NieStac!$S16))=FALSE,IF(ISERR(FIND(CONCATENATE(AN$4,"++"),NieStac!$S16))=FALSE,IF(ISERR(FIND(CONCATENATE(AN$4,"+++"),NieStac!$S16))=FALSE,"+++","++"),"+")," ")," ")</f>
        <v xml:space="preserve"> </v>
      </c>
      <c r="AO9" s="16" t="str">
        <f>IF(ISERR(FIND(AO$4,NieStac!$S16))=FALSE,IF(ISERR(FIND(CONCATENATE(AO$4,"+"),NieStac!$S16))=FALSE,IF(ISERR(FIND(CONCATENATE(AO$4,"++"),NieStac!$S16))=FALSE,IF(ISERR(FIND(CONCATENATE(AO$4,"+++"),NieStac!$S16))=FALSE,"+++","++"),"+")," ")," ")</f>
        <v xml:space="preserve"> </v>
      </c>
      <c r="AP9" s="16" t="str">
        <f>IF(ISERR(FIND(AP$4,NieStac!$S16))=FALSE,IF(ISERR(FIND(CONCATENATE(AP$4,"+"),NieStac!$S16))=FALSE,IF(ISERR(FIND(CONCATENATE(AP$4,"++"),NieStac!$S16))=FALSE,IF(ISERR(FIND(CONCATENATE(AP$4,"+++"),NieStac!$S16))=FALSE,"+++","++"),"+")," ")," ")</f>
        <v xml:space="preserve"> </v>
      </c>
      <c r="AQ9" s="16" t="str">
        <f>IF(ISERR(FIND(AQ$4,NieStac!$S16))=FALSE,IF(ISERR(FIND(CONCATENATE(AQ$4,"+"),NieStac!$S16))=FALSE,IF(ISERR(FIND(CONCATENATE(AQ$4,"++"),NieStac!$S16))=FALSE,IF(ISERR(FIND(CONCATENATE(AQ$4,"+++"),NieStac!$S16))=FALSE,"+++","++"),"+")," ")," ")</f>
        <v xml:space="preserve"> </v>
      </c>
      <c r="AR9" s="16" t="str">
        <f>IF(ISERR(FIND(AR$4,NieStac!$S16))=FALSE,IF(ISERR(FIND(CONCATENATE(AR$4,"+"),NieStac!$S16))=FALSE,IF(ISERR(FIND(CONCATENATE(AR$4,"++"),NieStac!$S16))=FALSE,IF(ISERR(FIND(CONCATENATE(AR$4,"+++"),NieStac!$S16))=FALSE,"+++","++"),"+")," ")," ")</f>
        <v xml:space="preserve"> </v>
      </c>
      <c r="AS9" s="16" t="str">
        <f>IF(ISERR(FIND(AS$4,NieStac!$S16))=FALSE,IF(ISERR(FIND(CONCATENATE(AS$4,"+"),NieStac!$S16))=FALSE,IF(ISERR(FIND(CONCATENATE(AS$4,"++"),NieStac!$S16))=FALSE,IF(ISERR(FIND(CONCATENATE(AS$4,"+++"),NieStac!$S16))=FALSE,"+++","++"),"+")," ")," ")</f>
        <v xml:space="preserve"> </v>
      </c>
      <c r="AT9" s="16" t="str">
        <f>IF(ISERR(FIND(AT$4,NieStac!$S16))=FALSE,IF(ISERR(FIND(CONCATENATE(AT$4,"+"),NieStac!$S16))=FALSE,IF(ISERR(FIND(CONCATENATE(AT$4,"++"),NieStac!$S16))=FALSE,IF(ISERR(FIND(CONCATENATE(AT$4,"+++"),NieStac!$S16))=FALSE,"+++","++"),"+")," ")," ")</f>
        <v xml:space="preserve"> </v>
      </c>
      <c r="AU9" s="16" t="str">
        <f>IF(ISERR(FIND(AU$4,NieStac!$S16))=FALSE,IF(ISERR(FIND(CONCATENATE(AU$4,"+"),NieStac!$S16))=FALSE,IF(ISERR(FIND(CONCATENATE(AU$4,"++"),NieStac!$S16))=FALSE,IF(ISERR(FIND(CONCATENATE(AU$4,"+++"),NieStac!$S16))=FALSE,"+++","++"),"+")," ")," ")</f>
        <v xml:space="preserve"> </v>
      </c>
      <c r="AV9" s="94" t="str">
        <f>NieStac!$C16</f>
        <v>Szkolenie BHP</v>
      </c>
      <c r="AW9" s="16" t="str">
        <f>IF(ISERR(FIND(AW$4,NieStac!$T16))=FALSE,IF(ISERR(FIND(CONCATENATE(AW$4,"+"),NieStac!$T16))=FALSE,IF(ISERR(FIND(CONCATENATE(AW$4,"++"),NieStac!$T16))=FALSE,IF(ISERR(FIND(CONCATENATE(AW$4,"+++"),NieStac!$T16))=FALSE,"+++","++"),"+")," ")," ")</f>
        <v xml:space="preserve"> </v>
      </c>
      <c r="AX9" s="16" t="str">
        <f>IF(ISERR(FIND(AX$4,NieStac!$T16))=FALSE,IF(ISERR(FIND(CONCATENATE(AX$4,"+"),NieStac!$T16))=FALSE,IF(ISERR(FIND(CONCATENATE(AX$4,"++"),NieStac!$T16))=FALSE,IF(ISERR(FIND(CONCATENATE(AX$4,"+++"),NieStac!$T16))=FALSE,"+++","++"),"+")," ")," ")</f>
        <v xml:space="preserve"> </v>
      </c>
      <c r="AY9" s="16" t="str">
        <f>IF(ISERR(FIND(AY$4,NieStac!$T16))=FALSE,IF(ISERR(FIND(CONCATENATE(AY$4,"+"),NieStac!$T16))=FALSE,IF(ISERR(FIND(CONCATENATE(AY$4,"++"),NieStac!$T16))=FALSE,IF(ISERR(FIND(CONCATENATE(AY$4,"+++"),NieStac!$T16))=FALSE,"+++","++"),"+")," ")," ")</f>
        <v>+</v>
      </c>
      <c r="AZ9" s="16" t="str">
        <f>IF(ISERR(FIND(AZ$4,NieStac!$T16))=FALSE,IF(ISERR(FIND(CONCATENATE(AZ$4,"+"),NieStac!$T16))=FALSE,IF(ISERR(FIND(CONCATENATE(AZ$4,"++"),NieStac!$T16))=FALSE,IF(ISERR(FIND(CONCATENATE(AZ$4,"+++"),NieStac!$T16))=FALSE,"+++","++"),"+")," ")," ")</f>
        <v xml:space="preserve"> </v>
      </c>
      <c r="BA9" s="16" t="str">
        <f>IF(ISERR(FIND(BA$4,NieStac!$T16))=FALSE,IF(ISERR(FIND(CONCATENATE(BA$4,"+"),NieStac!$T16))=FALSE,IF(ISERR(FIND(CONCATENATE(BA$4,"++"),NieStac!$T16))=FALSE,IF(ISERR(FIND(CONCATENATE(BA$4,"+++"),NieStac!$T16))=FALSE,"+++","++"),"+")," ")," ")</f>
        <v xml:space="preserve"> </v>
      </c>
      <c r="BB9" s="16" t="str">
        <f>IF(ISERR(FIND(BB$4,NieStac!$T16))=FALSE,IF(ISERR(FIND(CONCATENATE(BB$4,"+"),NieStac!$T16))=FALSE,IF(ISERR(FIND(CONCATENATE(BB$4,"++"),NieStac!$T16))=FALSE,IF(ISERR(FIND(CONCATENATE(BB$4,"+++"),NieStac!$T16))=FALSE,"+++","++"),"+")," ")," ")</f>
        <v xml:space="preserve"> </v>
      </c>
    </row>
    <row r="10" spans="1:54">
      <c r="A10" s="94" t="str">
        <f>NieStac!$C17</f>
        <v>Teoria sterowania</v>
      </c>
      <c r="B10" s="16" t="str">
        <f>IF(ISERR(FIND(B$4,NieStac!$R17))=FALSE,IF(ISERR(FIND(CONCATENATE(B$4,"+"),NieStac!$R17))=FALSE,IF(ISERR(FIND(CONCATENATE(B$4,"++"),NieStac!$R17))=FALSE,IF(ISERR(FIND(CONCATENATE(B$4,"+++"),NieStac!$R17))=FALSE,"+++","++"),"+")," ")," ")</f>
        <v>+</v>
      </c>
      <c r="C10" s="16" t="str">
        <f>IF(ISERR(FIND(C$4,NieStac!$R17))=FALSE,IF(ISERR(FIND(CONCATENATE(C$4,"+"),NieStac!$R17))=FALSE,IF(ISERR(FIND(CONCATENATE(C$4,"++"),NieStac!$R17))=FALSE,IF(ISERR(FIND(CONCATENATE(C$4,"+++"),NieStac!$R17))=FALSE,"+++","++"),"+")," ")," ")</f>
        <v xml:space="preserve"> </v>
      </c>
      <c r="D10" s="16" t="str">
        <f>IF(ISERR(FIND(D$4,NieStac!$R17))=FALSE,IF(ISERR(FIND(CONCATENATE(D$4,"+"),NieStac!$R17))=FALSE,IF(ISERR(FIND(CONCATENATE(D$4,"++"),NieStac!$R17))=FALSE,IF(ISERR(FIND(CONCATENATE(D$4,"+++"),NieStac!$R17))=FALSE,"+++","++"),"+")," ")," ")</f>
        <v xml:space="preserve"> </v>
      </c>
      <c r="E10" s="16" t="str">
        <f>IF(ISERR(FIND(E$4,NieStac!$R17))=FALSE,IF(ISERR(FIND(CONCATENATE(E$4,"+"),NieStac!$R17))=FALSE,IF(ISERR(FIND(CONCATENATE(E$4,"++"),NieStac!$R17))=FALSE,IF(ISERR(FIND(CONCATENATE(E$4,"+++"),NieStac!$R17))=FALSE,"+++","++"),"+")," ")," ")</f>
        <v xml:space="preserve"> </v>
      </c>
      <c r="F10" s="16" t="str">
        <f>IF(ISERR(FIND(F$4,NieStac!$R17))=FALSE,IF(ISERR(FIND(CONCATENATE(F$4,"+"),NieStac!$R17))=FALSE,IF(ISERR(FIND(CONCATENATE(F$4,"++"),NieStac!$R17))=FALSE,IF(ISERR(FIND(CONCATENATE(F$4,"+++"),NieStac!$R17))=FALSE,"+++","++"),"+")," ")," ")</f>
        <v xml:space="preserve"> </v>
      </c>
      <c r="G10" s="16" t="str">
        <f>IF(ISERR(FIND(G$4,NieStac!$R17))=FALSE,IF(ISERR(FIND(CONCATENATE(G$4,"+"),NieStac!$R17))=FALSE,IF(ISERR(FIND(CONCATENATE(G$4,"++"),NieStac!$R17))=FALSE,IF(ISERR(FIND(CONCATENATE(G$4,"+++"),NieStac!$R17))=FALSE,"+++","++"),"+")," ")," ")</f>
        <v xml:space="preserve"> </v>
      </c>
      <c r="H10" s="16" t="str">
        <f>IF(ISERR(FIND(H$4,NieStac!$R17))=FALSE,IF(ISERR(FIND(CONCATENATE(H$4,"+"),NieStac!$R17))=FALSE,IF(ISERR(FIND(CONCATENATE(H$4,"++"),NieStac!$R17))=FALSE,IF(ISERR(FIND(CONCATENATE(H$4,"+++"),NieStac!$R17))=FALSE,"+++","++"),"+")," ")," ")</f>
        <v xml:space="preserve"> </v>
      </c>
      <c r="I10" s="16" t="str">
        <f>IF(ISERR(FIND(I$4,NieStac!$R17))=FALSE,IF(ISERR(FIND(CONCATENATE(I$4,"+"),NieStac!$R17))=FALSE,IF(ISERR(FIND(CONCATENATE(I$4,"++"),NieStac!$R17))=FALSE,IF(ISERR(FIND(CONCATENATE(I$4,"+++"),NieStac!$R17))=FALSE,"+++","++"),"+")," ")," ")</f>
        <v>+</v>
      </c>
      <c r="J10" s="16" t="str">
        <f>IF(ISERR(FIND(J$4,NieStac!$R17))=FALSE,IF(ISERR(FIND(CONCATENATE(J$4,"+"),NieStac!$R17))=FALSE,IF(ISERR(FIND(CONCATENATE(J$4,"++"),NieStac!$R17))=FALSE,IF(ISERR(FIND(CONCATENATE(J$4,"+++"),NieStac!$R17))=FALSE,"+++","++"),"+")," ")," ")</f>
        <v xml:space="preserve"> </v>
      </c>
      <c r="K10" s="16" t="str">
        <f>IF(ISERR(FIND(K$4,NieStac!$R17))=FALSE,IF(ISERR(FIND(CONCATENATE(K$4,"+"),NieStac!$R17))=FALSE,IF(ISERR(FIND(CONCATENATE(K$4,"++"),NieStac!$R17))=FALSE,IF(ISERR(FIND(CONCATENATE(K$4,"+++"),NieStac!$R17))=FALSE,"+++","++"),"+")," ")," ")</f>
        <v xml:space="preserve"> </v>
      </c>
      <c r="L10" s="16" t="str">
        <f>IF(ISERR(FIND(L$4,NieStac!$R17))=FALSE,IF(ISERR(FIND(CONCATENATE(L$4,"+"),NieStac!$R17))=FALSE,IF(ISERR(FIND(CONCATENATE(L$4,"++"),NieStac!$R17))=FALSE,IF(ISERR(FIND(CONCATENATE(L$4,"+++"),NieStac!$R17))=FALSE,"+++","++"),"+")," ")," ")</f>
        <v xml:space="preserve"> </v>
      </c>
      <c r="M10" s="16" t="str">
        <f>IF(ISERR(FIND(M$4,NieStac!$R17))=FALSE,IF(ISERR(FIND(CONCATENATE(M$4,"+"),NieStac!$R17))=FALSE,IF(ISERR(FIND(CONCATENATE(M$4,"++"),NieStac!$R17))=FALSE,IF(ISERR(FIND(CONCATENATE(M$4,"+++"),NieStac!$R17))=FALSE,"+++","++"),"+")," ")," ")</f>
        <v xml:space="preserve"> </v>
      </c>
      <c r="N10" s="16" t="str">
        <f>IF(ISERR(FIND(N$4,NieStac!$R17))=FALSE,IF(ISERR(FIND(CONCATENATE(N$4,"+"),NieStac!$R17))=FALSE,IF(ISERR(FIND(CONCATENATE(N$4,"++"),NieStac!$R17))=FALSE,IF(ISERR(FIND(CONCATENATE(N$4,"+++"),NieStac!$R17))=FALSE,"+++","++"),"+")," ")," ")</f>
        <v xml:space="preserve"> </v>
      </c>
      <c r="O10" s="16" t="str">
        <f>IF(ISERR(FIND(O$4,NieStac!$R17))=FALSE,IF(ISERR(FIND(CONCATENATE(O$4,"+"),NieStac!$R17))=FALSE,IF(ISERR(FIND(CONCATENATE(O$4,"++"),NieStac!$R17))=FALSE,IF(ISERR(FIND(CONCATENATE(O$4,"+++"),NieStac!$R17))=FALSE,"+++","++"),"+")," ")," ")</f>
        <v xml:space="preserve"> </v>
      </c>
      <c r="P10" s="16" t="str">
        <f>IF(ISERR(FIND(P$4,NieStac!$R17))=FALSE,IF(ISERR(FIND(CONCATENATE(P$4,"+"),NieStac!$R17))=FALSE,IF(ISERR(FIND(CONCATENATE(P$4,"++"),NieStac!$R17))=FALSE,IF(ISERR(FIND(CONCATENATE(P$4,"+++"),NieStac!$R17))=FALSE,"+++","++"),"+")," ")," ")</f>
        <v xml:space="preserve"> </v>
      </c>
      <c r="Q10" s="16" t="str">
        <f>IF(ISERR(FIND(Q$4,NieStac!$R17))=FALSE,IF(ISERR(FIND(CONCATENATE(Q$4,"+"),NieStac!$R17))=FALSE,IF(ISERR(FIND(CONCATENATE(Q$4,"++"),NieStac!$R17))=FALSE,IF(ISERR(FIND(CONCATENATE(Q$4,"+++"),NieStac!$R17))=FALSE,"+++","++"),"+")," ")," ")</f>
        <v xml:space="preserve"> </v>
      </c>
      <c r="R10" s="16" t="str">
        <f>IF(ISERR(FIND(R$4,NieStac!$R17))=FALSE,IF(ISERR(FIND(CONCATENATE(R$4,"+"),NieStac!$R17))=FALSE,IF(ISERR(FIND(CONCATENATE(R$4,"++"),NieStac!$R17))=FALSE,IF(ISERR(FIND(CONCATENATE(R$4,"+++"),NieStac!$R17))=FALSE,"+++","++"),"+")," ")," ")</f>
        <v xml:space="preserve"> </v>
      </c>
      <c r="S10" s="16" t="str">
        <f>IF(ISERR(FIND(S$4,NieStac!$R17))=FALSE,IF(ISERR(FIND(CONCATENATE(S$4,"+"),NieStac!$R17))=FALSE,IF(ISERR(FIND(CONCATENATE(S$4,"++"),NieStac!$R17))=FALSE,IF(ISERR(FIND(CONCATENATE(S$4,"+++"),NieStac!$R17))=FALSE,"+++","++"),"+")," ")," ")</f>
        <v xml:space="preserve"> </v>
      </c>
      <c r="T10" s="94" t="str">
        <f>NieStac!$C17</f>
        <v>Teoria sterowania</v>
      </c>
      <c r="U10" s="16" t="str">
        <f>IF(ISERR(FIND(U$4,NieStac!$S17))=FALSE,IF(ISERR(FIND(CONCATENATE(U$4,"+"),NieStac!$S17))=FALSE,IF(ISERR(FIND(CONCATENATE(U$4,"++"),NieStac!$S17))=FALSE,IF(ISERR(FIND(CONCATENATE(U$4,"+++"),NieStac!$S17))=FALSE,"+++","++"),"+")," ")," ")</f>
        <v xml:space="preserve"> </v>
      </c>
      <c r="V10" s="16" t="str">
        <f>IF(ISERR(FIND(V$4,NieStac!$S17))=FALSE,IF(ISERR(FIND(CONCATENATE(V$4,"+"),NieStac!$S17))=FALSE,IF(ISERR(FIND(CONCATENATE(V$4,"++"),NieStac!$S17))=FALSE,IF(ISERR(FIND(CONCATENATE(V$4,"+++"),NieStac!$S17))=FALSE,"+++","++"),"+")," ")," ")</f>
        <v xml:space="preserve"> </v>
      </c>
      <c r="W10" s="16" t="str">
        <f>IF(ISERR(FIND(W$4,NieStac!$S17))=FALSE,IF(ISERR(FIND(CONCATENATE(W$4,"+"),NieStac!$S17))=FALSE,IF(ISERR(FIND(CONCATENATE(W$4,"++"),NieStac!$S17))=FALSE,IF(ISERR(FIND(CONCATENATE(W$4,"+++"),NieStac!$S17))=FALSE,"+++","++"),"+")," ")," ")</f>
        <v xml:space="preserve"> </v>
      </c>
      <c r="X10" s="16" t="str">
        <f>IF(ISERR(FIND(X$4,NieStac!$S17))=FALSE,IF(ISERR(FIND(CONCATENATE(X$4,"+"),NieStac!$S17))=FALSE,IF(ISERR(FIND(CONCATENATE(X$4,"++"),NieStac!$S17))=FALSE,IF(ISERR(FIND(CONCATENATE(X$4,"+++"),NieStac!$S17))=FALSE,"+++","++"),"+")," ")," ")</f>
        <v xml:space="preserve"> </v>
      </c>
      <c r="Y10" s="16" t="str">
        <f>IF(ISERR(FIND(Y$4,NieStac!$S17))=FALSE,IF(ISERR(FIND(CONCATENATE(Y$4,"+"),NieStac!$S17))=FALSE,IF(ISERR(FIND(CONCATENATE(Y$4,"++"),NieStac!$S17))=FALSE,IF(ISERR(FIND(CONCATENATE(Y$4,"+++"),NieStac!$S17))=FALSE,"+++","++"),"+")," ")," ")</f>
        <v xml:space="preserve"> </v>
      </c>
      <c r="Z10" s="16" t="str">
        <f>IF(ISERR(FIND(Z$4,NieStac!$S17))=FALSE,IF(ISERR(FIND(CONCATENATE(Z$4,"+"),NieStac!$S17))=FALSE,IF(ISERR(FIND(CONCATENATE(Z$4,"++"),NieStac!$S17))=FALSE,IF(ISERR(FIND(CONCATENATE(Z$4,"+++"),NieStac!$S17))=FALSE,"+++","++"),"+")," ")," ")</f>
        <v xml:space="preserve"> </v>
      </c>
      <c r="AA10" s="16" t="str">
        <f>IF(ISERR(FIND(AA$4,NieStac!$S17))=FALSE,IF(ISERR(FIND(CONCATENATE(AA$4,"+"),NieStac!$S17))=FALSE,IF(ISERR(FIND(CONCATENATE(AA$4,"++"),NieStac!$S17))=FALSE,IF(ISERR(FIND(CONCATENATE(AA$4,"+++"),NieStac!$S17))=FALSE,"+++","++"),"+")," ")," ")</f>
        <v xml:space="preserve"> </v>
      </c>
      <c r="AB10" s="16" t="str">
        <f>IF(ISERR(FIND(AB$4,NieStac!$S17))=FALSE,IF(ISERR(FIND(CONCATENATE(AB$4,"+"),NieStac!$S17))=FALSE,IF(ISERR(FIND(CONCATENATE(AB$4,"++"),NieStac!$S17))=FALSE,IF(ISERR(FIND(CONCATENATE(AB$4,"+++"),NieStac!$S17))=FALSE,"+++","++"),"+")," ")," ")</f>
        <v xml:space="preserve"> </v>
      </c>
      <c r="AC10" s="16" t="str">
        <f>IF(ISERR(FIND(AC$4,NieStac!$S17))=FALSE,IF(ISERR(FIND(CONCATENATE(AC$4,"+"),NieStac!$S17))=FALSE,IF(ISERR(FIND(CONCATENATE(AC$4,"++"),NieStac!$S17))=FALSE,IF(ISERR(FIND(CONCATENATE(AC$4,"+++"),NieStac!$S17))=FALSE,"+++","++"),"+")," ")," ")</f>
        <v>+</v>
      </c>
      <c r="AD10" s="16" t="str">
        <f>IF(ISERR(FIND(AD$4,NieStac!$S17))=FALSE,IF(ISERR(FIND(CONCATENATE(AD$4,"+"),NieStac!$S17))=FALSE,IF(ISERR(FIND(CONCATENATE(AD$4,"++"),NieStac!$S17))=FALSE,IF(ISERR(FIND(CONCATENATE(AD$4,"+++"),NieStac!$S17))=FALSE,"+++","++"),"+")," ")," ")</f>
        <v>+</v>
      </c>
      <c r="AE10" s="16" t="str">
        <f>IF(ISERR(FIND(AE$4,NieStac!$S17))=FALSE,IF(ISERR(FIND(CONCATENATE(AE$4,"+"),NieStac!$S17))=FALSE,IF(ISERR(FIND(CONCATENATE(AE$4,"++"),NieStac!$S17))=FALSE,IF(ISERR(FIND(CONCATENATE(AE$4,"+++"),NieStac!$S17))=FALSE,"+++","++"),"+")," ")," ")</f>
        <v xml:space="preserve"> </v>
      </c>
      <c r="AF10" s="16" t="str">
        <f>IF(ISERR(FIND(AF$4,NieStac!$S17))=FALSE,IF(ISERR(FIND(CONCATENATE(AF$4,"+"),NieStac!$S17))=FALSE,IF(ISERR(FIND(CONCATENATE(AF$4,"++"),NieStac!$S17))=FALSE,IF(ISERR(FIND(CONCATENATE(AF$4,"+++"),NieStac!$S17))=FALSE,"+++","++"),"+")," ")," ")</f>
        <v xml:space="preserve"> </v>
      </c>
      <c r="AG10" s="16" t="str">
        <f>IF(ISERR(FIND(AG$4,NieStac!$S17))=FALSE,IF(ISERR(FIND(CONCATENATE(AG$4,"+"),NieStac!$S17))=FALSE,IF(ISERR(FIND(CONCATENATE(AG$4,"++"),NieStac!$S17))=FALSE,IF(ISERR(FIND(CONCATENATE(AG$4,"+++"),NieStac!$S17))=FALSE,"+++","++"),"+")," ")," ")</f>
        <v xml:space="preserve"> </v>
      </c>
      <c r="AH10" s="16" t="str">
        <f>IF(ISERR(FIND(AH$4,NieStac!$S17))=FALSE,IF(ISERR(FIND(CONCATENATE(AH$4,"+"),NieStac!$S17))=FALSE,IF(ISERR(FIND(CONCATENATE(AH$4,"++"),NieStac!$S17))=FALSE,IF(ISERR(FIND(CONCATENATE(AH$4,"+++"),NieStac!$S17))=FALSE,"+++","++"),"+")," ")," ")</f>
        <v xml:space="preserve"> </v>
      </c>
      <c r="AI10" s="16" t="str">
        <f>IF(ISERR(FIND(AI$4,NieStac!$S17))=FALSE,IF(ISERR(FIND(CONCATENATE(AI$4,"+"),NieStac!$S17))=FALSE,IF(ISERR(FIND(CONCATENATE(AI$4,"++"),NieStac!$S17))=FALSE,IF(ISERR(FIND(CONCATENATE(AI$4,"+++"),NieStac!$S17))=FALSE,"+++","++"),"+")," ")," ")</f>
        <v xml:space="preserve"> </v>
      </c>
      <c r="AJ10" s="16" t="str">
        <f>IF(ISERR(FIND(AJ$4,NieStac!$S17))=FALSE,IF(ISERR(FIND(CONCATENATE(AJ$4,"+"),NieStac!$S17))=FALSE,IF(ISERR(FIND(CONCATENATE(AJ$4,"++"),NieStac!$S17))=FALSE,IF(ISERR(FIND(CONCATENATE(AJ$4,"+++"),NieStac!$S17))=FALSE,"+++","++"),"+")," ")," ")</f>
        <v xml:space="preserve"> </v>
      </c>
      <c r="AK10" s="16" t="str">
        <f>IF(ISERR(FIND(AK$4,NieStac!$S17))=FALSE,IF(ISERR(FIND(CONCATENATE(AK$4,"+"),NieStac!$S17))=FALSE,IF(ISERR(FIND(CONCATENATE(AK$4,"++"),NieStac!$S17))=FALSE,IF(ISERR(FIND(CONCATENATE(AK$4,"+++"),NieStac!$S17))=FALSE,"+++","++"),"+")," ")," ")</f>
        <v xml:space="preserve"> </v>
      </c>
      <c r="AL10" s="16" t="str">
        <f>IF(ISERR(FIND(AL$4,NieStac!$S17))=FALSE,IF(ISERR(FIND(CONCATENATE(AL$4,"+"),NieStac!$S17))=FALSE,IF(ISERR(FIND(CONCATENATE(AL$4,"++"),NieStac!$S17))=FALSE,IF(ISERR(FIND(CONCATENATE(AL$4,"+++"),NieStac!$S17))=FALSE,"+++","++"),"+")," ")," ")</f>
        <v xml:space="preserve"> </v>
      </c>
      <c r="AM10" s="16" t="str">
        <f>IF(ISERR(FIND(AM$4,NieStac!$S17))=FALSE,IF(ISERR(FIND(CONCATENATE(AM$4,"+"),NieStac!$S17))=FALSE,IF(ISERR(FIND(CONCATENATE(AM$4,"++"),NieStac!$S17))=FALSE,IF(ISERR(FIND(CONCATENATE(AM$4,"+++"),NieStac!$S17))=FALSE,"+++","++"),"+")," ")," ")</f>
        <v xml:space="preserve"> </v>
      </c>
      <c r="AN10" s="16" t="str">
        <f>IF(ISERR(FIND(AN$4,NieStac!$S17))=FALSE,IF(ISERR(FIND(CONCATENATE(AN$4,"+"),NieStac!$S17))=FALSE,IF(ISERR(FIND(CONCATENATE(AN$4,"++"),NieStac!$S17))=FALSE,IF(ISERR(FIND(CONCATENATE(AN$4,"+++"),NieStac!$S17))=FALSE,"+++","++"),"+")," ")," ")</f>
        <v xml:space="preserve"> </v>
      </c>
      <c r="AO10" s="16" t="str">
        <f>IF(ISERR(FIND(AO$4,NieStac!$S17))=FALSE,IF(ISERR(FIND(CONCATENATE(AO$4,"+"),NieStac!$S17))=FALSE,IF(ISERR(FIND(CONCATENATE(AO$4,"++"),NieStac!$S17))=FALSE,IF(ISERR(FIND(CONCATENATE(AO$4,"+++"),NieStac!$S17))=FALSE,"+++","++"),"+")," ")," ")</f>
        <v xml:space="preserve"> </v>
      </c>
      <c r="AP10" s="16" t="str">
        <f>IF(ISERR(FIND(AP$4,NieStac!$S17))=FALSE,IF(ISERR(FIND(CONCATENATE(AP$4,"+"),NieStac!$S17))=FALSE,IF(ISERR(FIND(CONCATENATE(AP$4,"++"),NieStac!$S17))=FALSE,IF(ISERR(FIND(CONCATENATE(AP$4,"+++"),NieStac!$S17))=FALSE,"+++","++"),"+")," ")," ")</f>
        <v xml:space="preserve"> </v>
      </c>
      <c r="AQ10" s="16" t="str">
        <f>IF(ISERR(FIND(AQ$4,NieStac!$S17))=FALSE,IF(ISERR(FIND(CONCATENATE(AQ$4,"+"),NieStac!$S17))=FALSE,IF(ISERR(FIND(CONCATENATE(AQ$4,"++"),NieStac!$S17))=FALSE,IF(ISERR(FIND(CONCATENATE(AQ$4,"+++"),NieStac!$S17))=FALSE,"+++","++"),"+")," ")," ")</f>
        <v xml:space="preserve"> </v>
      </c>
      <c r="AR10" s="16" t="str">
        <f>IF(ISERR(FIND(AR$4,NieStac!$S17))=FALSE,IF(ISERR(FIND(CONCATENATE(AR$4,"+"),NieStac!$S17))=FALSE,IF(ISERR(FIND(CONCATENATE(AR$4,"++"),NieStac!$S17))=FALSE,IF(ISERR(FIND(CONCATENATE(AR$4,"+++"),NieStac!$S17))=FALSE,"+++","++"),"+")," ")," ")</f>
        <v xml:space="preserve"> </v>
      </c>
      <c r="AS10" s="16" t="str">
        <f>IF(ISERR(FIND(AS$4,NieStac!$S17))=FALSE,IF(ISERR(FIND(CONCATENATE(AS$4,"+"),NieStac!$S17))=FALSE,IF(ISERR(FIND(CONCATENATE(AS$4,"++"),NieStac!$S17))=FALSE,IF(ISERR(FIND(CONCATENATE(AS$4,"+++"),NieStac!$S17))=FALSE,"+++","++"),"+")," ")," ")</f>
        <v xml:space="preserve"> </v>
      </c>
      <c r="AT10" s="16" t="str">
        <f>IF(ISERR(FIND(AT$4,NieStac!$S17))=FALSE,IF(ISERR(FIND(CONCATENATE(AT$4,"+"),NieStac!$S17))=FALSE,IF(ISERR(FIND(CONCATENATE(AT$4,"++"),NieStac!$S17))=FALSE,IF(ISERR(FIND(CONCATENATE(AT$4,"+++"),NieStac!$S17))=FALSE,"+++","++"),"+")," ")," ")</f>
        <v xml:space="preserve"> </v>
      </c>
      <c r="AU10" s="16" t="str">
        <f>IF(ISERR(FIND(AU$4,NieStac!$S17))=FALSE,IF(ISERR(FIND(CONCATENATE(AU$4,"+"),NieStac!$S17))=FALSE,IF(ISERR(FIND(CONCATENATE(AU$4,"++"),NieStac!$S17))=FALSE,IF(ISERR(FIND(CONCATENATE(AU$4,"+++"),NieStac!$S17))=FALSE,"+++","++"),"+")," ")," ")</f>
        <v>+</v>
      </c>
      <c r="AV10" s="94" t="str">
        <f>NieStac!$C17</f>
        <v>Teoria sterowania</v>
      </c>
      <c r="AW10" s="16" t="str">
        <f>IF(ISERR(FIND(AW$4,NieStac!$T17))=FALSE,IF(ISERR(FIND(CONCATENATE(AW$4,"+"),NieStac!$T17))=FALSE,IF(ISERR(FIND(CONCATENATE(AW$4,"++"),NieStac!$T17))=FALSE,IF(ISERR(FIND(CONCATENATE(AW$4,"+++"),NieStac!$T17))=FALSE,"+++","++"),"+")," ")," ")</f>
        <v xml:space="preserve"> </v>
      </c>
      <c r="AX10" s="16" t="str">
        <f>IF(ISERR(FIND(AX$4,NieStac!$T17))=FALSE,IF(ISERR(FIND(CONCATENATE(AX$4,"+"),NieStac!$T17))=FALSE,IF(ISERR(FIND(CONCATENATE(AX$4,"++"),NieStac!$T17))=FALSE,IF(ISERR(FIND(CONCATENATE(AX$4,"+++"),NieStac!$T17))=FALSE,"+++","++"),"+")," ")," ")</f>
        <v>+</v>
      </c>
      <c r="AY10" s="16" t="str">
        <f>IF(ISERR(FIND(AY$4,NieStac!$T17))=FALSE,IF(ISERR(FIND(CONCATENATE(AY$4,"+"),NieStac!$T17))=FALSE,IF(ISERR(FIND(CONCATENATE(AY$4,"++"),NieStac!$T17))=FALSE,IF(ISERR(FIND(CONCATENATE(AY$4,"+++"),NieStac!$T17))=FALSE,"+++","++"),"+")," ")," ")</f>
        <v xml:space="preserve"> </v>
      </c>
      <c r="AZ10" s="16" t="str">
        <f>IF(ISERR(FIND(AZ$4,NieStac!$T17))=FALSE,IF(ISERR(FIND(CONCATENATE(AZ$4,"+"),NieStac!$T17))=FALSE,IF(ISERR(FIND(CONCATENATE(AZ$4,"++"),NieStac!$T17))=FALSE,IF(ISERR(FIND(CONCATENATE(AZ$4,"+++"),NieStac!$T17))=FALSE,"+++","++"),"+")," ")," ")</f>
        <v xml:space="preserve"> </v>
      </c>
      <c r="BA10" s="16" t="str">
        <f>IF(ISERR(FIND(BA$4,NieStac!$T17))=FALSE,IF(ISERR(FIND(CONCATENATE(BA$4,"+"),NieStac!$T17))=FALSE,IF(ISERR(FIND(CONCATENATE(BA$4,"++"),NieStac!$T17))=FALSE,IF(ISERR(FIND(CONCATENATE(BA$4,"+++"),NieStac!$T17))=FALSE,"+++","++"),"+")," ")," ")</f>
        <v xml:space="preserve"> </v>
      </c>
      <c r="BB10" s="16" t="str">
        <f>IF(ISERR(FIND(BB$4,NieStac!$T17))=FALSE,IF(ISERR(FIND(CONCATENATE(BB$4,"+"),NieStac!$T17))=FALSE,IF(ISERR(FIND(CONCATENATE(BB$4,"++"),NieStac!$T17))=FALSE,IF(ISERR(FIND(CONCATENATE(BB$4,"+++"),NieStac!$T17))=FALSE,"+++","++"),"+")," ")," ")</f>
        <v xml:space="preserve"> </v>
      </c>
    </row>
    <row r="11" spans="1:54">
      <c r="A11" s="94" t="str">
        <f>NieStac!$C18</f>
        <v>Język obcy</v>
      </c>
      <c r="B11" s="16" t="str">
        <f>IF(ISERR(FIND(B$4,NieStac!$R18))=FALSE,IF(ISERR(FIND(CONCATENATE(B$4,"+"),NieStac!$R18))=FALSE,IF(ISERR(FIND(CONCATENATE(B$4,"++"),NieStac!$R18))=FALSE,IF(ISERR(FIND(CONCATENATE(B$4,"+++"),NieStac!$R18))=FALSE,"+++","++"),"+")," ")," ")</f>
        <v xml:space="preserve"> </v>
      </c>
      <c r="C11" s="16" t="str">
        <f>IF(ISERR(FIND(C$4,NieStac!$R18))=FALSE,IF(ISERR(FIND(CONCATENATE(C$4,"+"),NieStac!$R18))=FALSE,IF(ISERR(FIND(CONCATENATE(C$4,"++"),NieStac!$R18))=FALSE,IF(ISERR(FIND(CONCATENATE(C$4,"+++"),NieStac!$R18))=FALSE,"+++","++"),"+")," ")," ")</f>
        <v xml:space="preserve"> </v>
      </c>
      <c r="D11" s="16" t="str">
        <f>IF(ISERR(FIND(D$4,NieStac!$R18))=FALSE,IF(ISERR(FIND(CONCATENATE(D$4,"+"),NieStac!$R18))=FALSE,IF(ISERR(FIND(CONCATENATE(D$4,"++"),NieStac!$R18))=FALSE,IF(ISERR(FIND(CONCATENATE(D$4,"+++"),NieStac!$R18))=FALSE,"+++","++"),"+")," ")," ")</f>
        <v xml:space="preserve"> </v>
      </c>
      <c r="E11" s="16" t="str">
        <f>IF(ISERR(FIND(E$4,NieStac!$R18))=FALSE,IF(ISERR(FIND(CONCATENATE(E$4,"+"),NieStac!$R18))=FALSE,IF(ISERR(FIND(CONCATENATE(E$4,"++"),NieStac!$R18))=FALSE,IF(ISERR(FIND(CONCATENATE(E$4,"+++"),NieStac!$R18))=FALSE,"+++","++"),"+")," ")," ")</f>
        <v xml:space="preserve"> </v>
      </c>
      <c r="F11" s="16" t="str">
        <f>IF(ISERR(FIND(F$4,NieStac!$R18))=FALSE,IF(ISERR(FIND(CONCATENATE(F$4,"+"),NieStac!$R18))=FALSE,IF(ISERR(FIND(CONCATENATE(F$4,"++"),NieStac!$R18))=FALSE,IF(ISERR(FIND(CONCATENATE(F$4,"+++"),NieStac!$R18))=FALSE,"+++","++"),"+")," ")," ")</f>
        <v xml:space="preserve"> </v>
      </c>
      <c r="G11" s="16" t="str">
        <f>IF(ISERR(FIND(G$4,NieStac!$R18))=FALSE,IF(ISERR(FIND(CONCATENATE(G$4,"+"),NieStac!$R18))=FALSE,IF(ISERR(FIND(CONCATENATE(G$4,"++"),NieStac!$R18))=FALSE,IF(ISERR(FIND(CONCATENATE(G$4,"+++"),NieStac!$R18))=FALSE,"+++","++"),"+")," ")," ")</f>
        <v xml:space="preserve"> </v>
      </c>
      <c r="H11" s="16" t="str">
        <f>IF(ISERR(FIND(H$4,NieStac!$R18))=FALSE,IF(ISERR(FIND(CONCATENATE(H$4,"+"),NieStac!$R18))=FALSE,IF(ISERR(FIND(CONCATENATE(H$4,"++"),NieStac!$R18))=FALSE,IF(ISERR(FIND(CONCATENATE(H$4,"+++"),NieStac!$R18))=FALSE,"+++","++"),"+")," ")," ")</f>
        <v xml:space="preserve"> </v>
      </c>
      <c r="I11" s="16" t="str">
        <f>IF(ISERR(FIND(I$4,NieStac!$R18))=FALSE,IF(ISERR(FIND(CONCATENATE(I$4,"+"),NieStac!$R18))=FALSE,IF(ISERR(FIND(CONCATENATE(I$4,"++"),NieStac!$R18))=FALSE,IF(ISERR(FIND(CONCATENATE(I$4,"+++"),NieStac!$R18))=FALSE,"+++","++"),"+")," ")," ")</f>
        <v xml:space="preserve"> </v>
      </c>
      <c r="J11" s="16" t="str">
        <f>IF(ISERR(FIND(J$4,NieStac!$R18))=FALSE,IF(ISERR(FIND(CONCATENATE(J$4,"+"),NieStac!$R18))=FALSE,IF(ISERR(FIND(CONCATENATE(J$4,"++"),NieStac!$R18))=FALSE,IF(ISERR(FIND(CONCATENATE(J$4,"+++"),NieStac!$R18))=FALSE,"+++","++"),"+")," ")," ")</f>
        <v xml:space="preserve"> </v>
      </c>
      <c r="K11" s="16" t="str">
        <f>IF(ISERR(FIND(K$4,NieStac!$R18))=FALSE,IF(ISERR(FIND(CONCATENATE(K$4,"+"),NieStac!$R18))=FALSE,IF(ISERR(FIND(CONCATENATE(K$4,"++"),NieStac!$R18))=FALSE,IF(ISERR(FIND(CONCATENATE(K$4,"+++"),NieStac!$R18))=FALSE,"+++","++"),"+")," ")," ")</f>
        <v xml:space="preserve"> </v>
      </c>
      <c r="L11" s="16" t="str">
        <f>IF(ISERR(FIND(L$4,NieStac!$R18))=FALSE,IF(ISERR(FIND(CONCATENATE(L$4,"+"),NieStac!$R18))=FALSE,IF(ISERR(FIND(CONCATENATE(L$4,"++"),NieStac!$R18))=FALSE,IF(ISERR(FIND(CONCATENATE(L$4,"+++"),NieStac!$R18))=FALSE,"+++","++"),"+")," ")," ")</f>
        <v xml:space="preserve"> </v>
      </c>
      <c r="M11" s="16" t="str">
        <f>IF(ISERR(FIND(M$4,NieStac!$R18))=FALSE,IF(ISERR(FIND(CONCATENATE(M$4,"+"),NieStac!$R18))=FALSE,IF(ISERR(FIND(CONCATENATE(M$4,"++"),NieStac!$R18))=FALSE,IF(ISERR(FIND(CONCATENATE(M$4,"+++"),NieStac!$R18))=FALSE,"+++","++"),"+")," ")," ")</f>
        <v xml:space="preserve"> </v>
      </c>
      <c r="N11" s="16" t="str">
        <f>IF(ISERR(FIND(N$4,NieStac!$R18))=FALSE,IF(ISERR(FIND(CONCATENATE(N$4,"+"),NieStac!$R18))=FALSE,IF(ISERR(FIND(CONCATENATE(N$4,"++"),NieStac!$R18))=FALSE,IF(ISERR(FIND(CONCATENATE(N$4,"+++"),NieStac!$R18))=FALSE,"+++","++"),"+")," ")," ")</f>
        <v xml:space="preserve"> </v>
      </c>
      <c r="O11" s="16" t="str">
        <f>IF(ISERR(FIND(O$4,NieStac!$R18))=FALSE,IF(ISERR(FIND(CONCATENATE(O$4,"+"),NieStac!$R18))=FALSE,IF(ISERR(FIND(CONCATENATE(O$4,"++"),NieStac!$R18))=FALSE,IF(ISERR(FIND(CONCATENATE(O$4,"+++"),NieStac!$R18))=FALSE,"+++","++"),"+")," ")," ")</f>
        <v xml:space="preserve"> </v>
      </c>
      <c r="P11" s="16" t="str">
        <f>IF(ISERR(FIND(P$4,NieStac!$R18))=FALSE,IF(ISERR(FIND(CONCATENATE(P$4,"+"),NieStac!$R18))=FALSE,IF(ISERR(FIND(CONCATENATE(P$4,"++"),NieStac!$R18))=FALSE,IF(ISERR(FIND(CONCATENATE(P$4,"+++"),NieStac!$R18))=FALSE,"+++","++"),"+")," ")," ")</f>
        <v xml:space="preserve"> </v>
      </c>
      <c r="Q11" s="16" t="str">
        <f>IF(ISERR(FIND(Q$4,NieStac!$R18))=FALSE,IF(ISERR(FIND(CONCATENATE(Q$4,"+"),NieStac!$R18))=FALSE,IF(ISERR(FIND(CONCATENATE(Q$4,"++"),NieStac!$R18))=FALSE,IF(ISERR(FIND(CONCATENATE(Q$4,"+++"),NieStac!$R18))=FALSE,"+++","++"),"+")," ")," ")</f>
        <v xml:space="preserve"> </v>
      </c>
      <c r="R11" s="16" t="str">
        <f>IF(ISERR(FIND(R$4,NieStac!$R18))=FALSE,IF(ISERR(FIND(CONCATENATE(R$4,"+"),NieStac!$R18))=FALSE,IF(ISERR(FIND(CONCATENATE(R$4,"++"),NieStac!$R18))=FALSE,IF(ISERR(FIND(CONCATENATE(R$4,"+++"),NieStac!$R18))=FALSE,"+++","++"),"+")," ")," ")</f>
        <v xml:space="preserve"> </v>
      </c>
      <c r="S11" s="16" t="str">
        <f>IF(ISERR(FIND(S$4,NieStac!$R18))=FALSE,IF(ISERR(FIND(CONCATENATE(S$4,"+"),NieStac!$R18))=FALSE,IF(ISERR(FIND(CONCATENATE(S$4,"++"),NieStac!$R18))=FALSE,IF(ISERR(FIND(CONCATENATE(S$4,"+++"),NieStac!$R18))=FALSE,"+++","++"),"+")," ")," ")</f>
        <v xml:space="preserve"> </v>
      </c>
      <c r="T11" s="94" t="str">
        <f>NieStac!$C18</f>
        <v>Język obcy</v>
      </c>
      <c r="U11" s="16" t="str">
        <f>IF(ISERR(FIND(U$4,NieStac!$S18))=FALSE,IF(ISERR(FIND(CONCATENATE(U$4,"+"),NieStac!$S18))=FALSE,IF(ISERR(FIND(CONCATENATE(U$4,"++"),NieStac!$S18))=FALSE,IF(ISERR(FIND(CONCATENATE(U$4,"+++"),NieStac!$S18))=FALSE,"+++","++"),"+")," ")," ")</f>
        <v>+</v>
      </c>
      <c r="V11" s="16" t="str">
        <f>IF(ISERR(FIND(V$4,NieStac!$S18))=FALSE,IF(ISERR(FIND(CONCATENATE(V$4,"+"),NieStac!$S18))=FALSE,IF(ISERR(FIND(CONCATENATE(V$4,"++"),NieStac!$S18))=FALSE,IF(ISERR(FIND(CONCATENATE(V$4,"+++"),NieStac!$S18))=FALSE,"+++","++"),"+")," ")," ")</f>
        <v>+</v>
      </c>
      <c r="W11" s="16" t="str">
        <f>IF(ISERR(FIND(W$4,NieStac!$S18))=FALSE,IF(ISERR(FIND(CONCATENATE(W$4,"+"),NieStac!$S18))=FALSE,IF(ISERR(FIND(CONCATENATE(W$4,"++"),NieStac!$S18))=FALSE,IF(ISERR(FIND(CONCATENATE(W$4,"+++"),NieStac!$S18))=FALSE,"+++","++"),"+")," ")," ")</f>
        <v>+</v>
      </c>
      <c r="X11" s="16" t="str">
        <f>IF(ISERR(FIND(X$4,NieStac!$S18))=FALSE,IF(ISERR(FIND(CONCATENATE(X$4,"+"),NieStac!$S18))=FALSE,IF(ISERR(FIND(CONCATENATE(X$4,"++"),NieStac!$S18))=FALSE,IF(ISERR(FIND(CONCATENATE(X$4,"+++"),NieStac!$S18))=FALSE,"+++","++"),"+")," ")," ")</f>
        <v>+</v>
      </c>
      <c r="Y11" s="16" t="str">
        <f>IF(ISERR(FIND(Y$4,NieStac!$S18))=FALSE,IF(ISERR(FIND(CONCATENATE(Y$4,"+"),NieStac!$S18))=FALSE,IF(ISERR(FIND(CONCATENATE(Y$4,"++"),NieStac!$S18))=FALSE,IF(ISERR(FIND(CONCATENATE(Y$4,"+++"),NieStac!$S18))=FALSE,"+++","++"),"+")," ")," ")</f>
        <v>+</v>
      </c>
      <c r="Z11" s="16" t="str">
        <f>IF(ISERR(FIND(Z$4,NieStac!$S18))=FALSE,IF(ISERR(FIND(CONCATENATE(Z$4,"+"),NieStac!$S18))=FALSE,IF(ISERR(FIND(CONCATENATE(Z$4,"++"),NieStac!$S18))=FALSE,IF(ISERR(FIND(CONCATENATE(Z$4,"+++"),NieStac!$S18))=FALSE,"+++","++"),"+")," ")," ")</f>
        <v xml:space="preserve"> </v>
      </c>
      <c r="AA11" s="16" t="str">
        <f>IF(ISERR(FIND(AA$4,NieStac!$S18))=FALSE,IF(ISERR(FIND(CONCATENATE(AA$4,"+"),NieStac!$S18))=FALSE,IF(ISERR(FIND(CONCATENATE(AA$4,"++"),NieStac!$S18))=FALSE,IF(ISERR(FIND(CONCATENATE(AA$4,"+++"),NieStac!$S18))=FALSE,"+++","++"),"+")," ")," ")</f>
        <v>+</v>
      </c>
      <c r="AB11" s="16" t="str">
        <f>IF(ISERR(FIND(AB$4,NieStac!$S18))=FALSE,IF(ISERR(FIND(CONCATENATE(AB$4,"+"),NieStac!$S18))=FALSE,IF(ISERR(FIND(CONCATENATE(AB$4,"++"),NieStac!$S18))=FALSE,IF(ISERR(FIND(CONCATENATE(AB$4,"+++"),NieStac!$S18))=FALSE,"+++","++"),"+")," ")," ")</f>
        <v xml:space="preserve"> </v>
      </c>
      <c r="AC11" s="16" t="str">
        <f>IF(ISERR(FIND(AC$4,NieStac!$S18))=FALSE,IF(ISERR(FIND(CONCATENATE(AC$4,"+"),NieStac!$S18))=FALSE,IF(ISERR(FIND(CONCATENATE(AC$4,"++"),NieStac!$S18))=FALSE,IF(ISERR(FIND(CONCATENATE(AC$4,"+++"),NieStac!$S18))=FALSE,"+++","++"),"+")," ")," ")</f>
        <v xml:space="preserve"> </v>
      </c>
      <c r="AD11" s="16" t="str">
        <f>IF(ISERR(FIND(AD$4,NieStac!$S18))=FALSE,IF(ISERR(FIND(CONCATENATE(AD$4,"+"),NieStac!$S18))=FALSE,IF(ISERR(FIND(CONCATENATE(AD$4,"++"),NieStac!$S18))=FALSE,IF(ISERR(FIND(CONCATENATE(AD$4,"+++"),NieStac!$S18))=FALSE,"+++","++"),"+")," ")," ")</f>
        <v xml:space="preserve"> </v>
      </c>
      <c r="AE11" s="16" t="str">
        <f>IF(ISERR(FIND(AE$4,NieStac!$S18))=FALSE,IF(ISERR(FIND(CONCATENATE(AE$4,"+"),NieStac!$S18))=FALSE,IF(ISERR(FIND(CONCATENATE(AE$4,"++"),NieStac!$S18))=FALSE,IF(ISERR(FIND(CONCATENATE(AE$4,"+++"),NieStac!$S18))=FALSE,"+++","++"),"+")," ")," ")</f>
        <v xml:space="preserve"> </v>
      </c>
      <c r="AF11" s="16" t="str">
        <f>IF(ISERR(FIND(AF$4,NieStac!$S18))=FALSE,IF(ISERR(FIND(CONCATENATE(AF$4,"+"),NieStac!$S18))=FALSE,IF(ISERR(FIND(CONCATENATE(AF$4,"++"),NieStac!$S18))=FALSE,IF(ISERR(FIND(CONCATENATE(AF$4,"+++"),NieStac!$S18))=FALSE,"+++","++"),"+")," ")," ")</f>
        <v xml:space="preserve"> </v>
      </c>
      <c r="AG11" s="16" t="str">
        <f>IF(ISERR(FIND(AG$4,NieStac!$S18))=FALSE,IF(ISERR(FIND(CONCATENATE(AG$4,"+"),NieStac!$S18))=FALSE,IF(ISERR(FIND(CONCATENATE(AG$4,"++"),NieStac!$S18))=FALSE,IF(ISERR(FIND(CONCATENATE(AG$4,"+++"),NieStac!$S18))=FALSE,"+++","++"),"+")," ")," ")</f>
        <v xml:space="preserve"> </v>
      </c>
      <c r="AH11" s="16" t="str">
        <f>IF(ISERR(FIND(AH$4,NieStac!$S18))=FALSE,IF(ISERR(FIND(CONCATENATE(AH$4,"+"),NieStac!$S18))=FALSE,IF(ISERR(FIND(CONCATENATE(AH$4,"++"),NieStac!$S18))=FALSE,IF(ISERR(FIND(CONCATENATE(AH$4,"+++"),NieStac!$S18))=FALSE,"+++","++"),"+")," ")," ")</f>
        <v xml:space="preserve"> </v>
      </c>
      <c r="AI11" s="16" t="str">
        <f>IF(ISERR(FIND(AI$4,NieStac!$S18))=FALSE,IF(ISERR(FIND(CONCATENATE(AI$4,"+"),NieStac!$S18))=FALSE,IF(ISERR(FIND(CONCATENATE(AI$4,"++"),NieStac!$S18))=FALSE,IF(ISERR(FIND(CONCATENATE(AI$4,"+++"),NieStac!$S18))=FALSE,"+++","++"),"+")," ")," ")</f>
        <v xml:space="preserve"> </v>
      </c>
      <c r="AJ11" s="16" t="str">
        <f>IF(ISERR(FIND(AJ$4,NieStac!$S18))=FALSE,IF(ISERR(FIND(CONCATENATE(AJ$4,"+"),NieStac!$S18))=FALSE,IF(ISERR(FIND(CONCATENATE(AJ$4,"++"),NieStac!$S18))=FALSE,IF(ISERR(FIND(CONCATENATE(AJ$4,"+++"),NieStac!$S18))=FALSE,"+++","++"),"+")," ")," ")</f>
        <v xml:space="preserve"> </v>
      </c>
      <c r="AK11" s="16" t="str">
        <f>IF(ISERR(FIND(AK$4,NieStac!$S18))=FALSE,IF(ISERR(FIND(CONCATENATE(AK$4,"+"),NieStac!$S18))=FALSE,IF(ISERR(FIND(CONCATENATE(AK$4,"++"),NieStac!$S18))=FALSE,IF(ISERR(FIND(CONCATENATE(AK$4,"+++"),NieStac!$S18))=FALSE,"+++","++"),"+")," ")," ")</f>
        <v xml:space="preserve"> </v>
      </c>
      <c r="AL11" s="16" t="str">
        <f>IF(ISERR(FIND(AL$4,NieStac!$S18))=FALSE,IF(ISERR(FIND(CONCATENATE(AL$4,"+"),NieStac!$S18))=FALSE,IF(ISERR(FIND(CONCATENATE(AL$4,"++"),NieStac!$S18))=FALSE,IF(ISERR(FIND(CONCATENATE(AL$4,"+++"),NieStac!$S18))=FALSE,"+++","++"),"+")," ")," ")</f>
        <v xml:space="preserve"> </v>
      </c>
      <c r="AM11" s="16" t="str">
        <f>IF(ISERR(FIND(AM$4,NieStac!$S18))=FALSE,IF(ISERR(FIND(CONCATENATE(AM$4,"+"),NieStac!$S18))=FALSE,IF(ISERR(FIND(CONCATENATE(AM$4,"++"),NieStac!$S18))=FALSE,IF(ISERR(FIND(CONCATENATE(AM$4,"+++"),NieStac!$S18))=FALSE,"+++","++"),"+")," ")," ")</f>
        <v xml:space="preserve"> </v>
      </c>
      <c r="AN11" s="16" t="str">
        <f>IF(ISERR(FIND(AN$4,NieStac!$S18))=FALSE,IF(ISERR(FIND(CONCATENATE(AN$4,"+"),NieStac!$S18))=FALSE,IF(ISERR(FIND(CONCATENATE(AN$4,"++"),NieStac!$S18))=FALSE,IF(ISERR(FIND(CONCATENATE(AN$4,"+++"),NieStac!$S18))=FALSE,"+++","++"),"+")," ")," ")</f>
        <v xml:space="preserve"> </v>
      </c>
      <c r="AO11" s="16" t="str">
        <f>IF(ISERR(FIND(AO$4,NieStac!$S18))=FALSE,IF(ISERR(FIND(CONCATENATE(AO$4,"+"),NieStac!$S18))=FALSE,IF(ISERR(FIND(CONCATENATE(AO$4,"++"),NieStac!$S18))=FALSE,IF(ISERR(FIND(CONCATENATE(AO$4,"+++"),NieStac!$S18))=FALSE,"+++","++"),"+")," ")," ")</f>
        <v xml:space="preserve"> </v>
      </c>
      <c r="AP11" s="16" t="str">
        <f>IF(ISERR(FIND(AP$4,NieStac!$S18))=FALSE,IF(ISERR(FIND(CONCATENATE(AP$4,"+"),NieStac!$S18))=FALSE,IF(ISERR(FIND(CONCATENATE(AP$4,"++"),NieStac!$S18))=FALSE,IF(ISERR(FIND(CONCATENATE(AP$4,"+++"),NieStac!$S18))=FALSE,"+++","++"),"+")," ")," ")</f>
        <v xml:space="preserve"> </v>
      </c>
      <c r="AQ11" s="16" t="str">
        <f>IF(ISERR(FIND(AQ$4,NieStac!$S18))=FALSE,IF(ISERR(FIND(CONCATENATE(AQ$4,"+"),NieStac!$S18))=FALSE,IF(ISERR(FIND(CONCATENATE(AQ$4,"++"),NieStac!$S18))=FALSE,IF(ISERR(FIND(CONCATENATE(AQ$4,"+++"),NieStac!$S18))=FALSE,"+++","++"),"+")," ")," ")</f>
        <v xml:space="preserve"> </v>
      </c>
      <c r="AR11" s="16" t="str">
        <f>IF(ISERR(FIND(AR$4,NieStac!$S18))=FALSE,IF(ISERR(FIND(CONCATENATE(AR$4,"+"),NieStac!$S18))=FALSE,IF(ISERR(FIND(CONCATENATE(AR$4,"++"),NieStac!$S18))=FALSE,IF(ISERR(FIND(CONCATENATE(AR$4,"+++"),NieStac!$S18))=FALSE,"+++","++"),"+")," ")," ")</f>
        <v xml:space="preserve"> </v>
      </c>
      <c r="AS11" s="16" t="str">
        <f>IF(ISERR(FIND(AS$4,NieStac!$S18))=FALSE,IF(ISERR(FIND(CONCATENATE(AS$4,"+"),NieStac!$S18))=FALSE,IF(ISERR(FIND(CONCATENATE(AS$4,"++"),NieStac!$S18))=FALSE,IF(ISERR(FIND(CONCATENATE(AS$4,"+++"),NieStac!$S18))=FALSE,"+++","++"),"+")," ")," ")</f>
        <v xml:space="preserve"> </v>
      </c>
      <c r="AT11" s="16" t="str">
        <f>IF(ISERR(FIND(AT$4,NieStac!$S18))=FALSE,IF(ISERR(FIND(CONCATENATE(AT$4,"+"),NieStac!$S18))=FALSE,IF(ISERR(FIND(CONCATENATE(AT$4,"++"),NieStac!$S18))=FALSE,IF(ISERR(FIND(CONCATENATE(AT$4,"+++"),NieStac!$S18))=FALSE,"+++","++"),"+")," ")," ")</f>
        <v xml:space="preserve"> </v>
      </c>
      <c r="AU11" s="16" t="str">
        <f>IF(ISERR(FIND(AU$4,NieStac!$S18))=FALSE,IF(ISERR(FIND(CONCATENATE(AU$4,"+"),NieStac!$S18))=FALSE,IF(ISERR(FIND(CONCATENATE(AU$4,"++"),NieStac!$S18))=FALSE,IF(ISERR(FIND(CONCATENATE(AU$4,"+++"),NieStac!$S18))=FALSE,"+++","++"),"+")," ")," ")</f>
        <v xml:space="preserve"> </v>
      </c>
      <c r="AV11" s="94" t="str">
        <f>NieStac!$C18</f>
        <v>Język obcy</v>
      </c>
      <c r="AW11" s="16" t="str">
        <f>IF(ISERR(FIND(AW$4,NieStac!$T18))=FALSE,IF(ISERR(FIND(CONCATENATE(AW$4,"+"),NieStac!$T18))=FALSE,IF(ISERR(FIND(CONCATENATE(AW$4,"++"),NieStac!$T18))=FALSE,IF(ISERR(FIND(CONCATENATE(AW$4,"+++"),NieStac!$T18))=FALSE,"+++","++"),"+")," ")," ")</f>
        <v xml:space="preserve"> </v>
      </c>
      <c r="AX11" s="16" t="str">
        <f>IF(ISERR(FIND(AX$4,NieStac!$T18))=FALSE,IF(ISERR(FIND(CONCATENATE(AX$4,"+"),NieStac!$T18))=FALSE,IF(ISERR(FIND(CONCATENATE(AX$4,"++"),NieStac!$T18))=FALSE,IF(ISERR(FIND(CONCATENATE(AX$4,"+++"),NieStac!$T18))=FALSE,"+++","++"),"+")," ")," ")</f>
        <v xml:space="preserve"> </v>
      </c>
      <c r="AY11" s="16" t="str">
        <f>IF(ISERR(FIND(AY$4,NieStac!$T18))=FALSE,IF(ISERR(FIND(CONCATENATE(AY$4,"+"),NieStac!$T18))=FALSE,IF(ISERR(FIND(CONCATENATE(AY$4,"++"),NieStac!$T18))=FALSE,IF(ISERR(FIND(CONCATENATE(AY$4,"+++"),NieStac!$T18))=FALSE,"+++","++"),"+")," ")," ")</f>
        <v xml:space="preserve"> </v>
      </c>
      <c r="AZ11" s="16" t="str">
        <f>IF(ISERR(FIND(AZ$4,NieStac!$T18))=FALSE,IF(ISERR(FIND(CONCATENATE(AZ$4,"+"),NieStac!$T18))=FALSE,IF(ISERR(FIND(CONCATENATE(AZ$4,"++"),NieStac!$T18))=FALSE,IF(ISERR(FIND(CONCATENATE(AZ$4,"+++"),NieStac!$T18))=FALSE,"+++","++"),"+")," ")," ")</f>
        <v xml:space="preserve"> </v>
      </c>
      <c r="BA11" s="16" t="str">
        <f>IF(ISERR(FIND(BA$4,NieStac!$T18))=FALSE,IF(ISERR(FIND(CONCATENATE(BA$4,"+"),NieStac!$T18))=FALSE,IF(ISERR(FIND(CONCATENATE(BA$4,"++"),NieStac!$T18))=FALSE,IF(ISERR(FIND(CONCATENATE(BA$4,"+++"),NieStac!$T18))=FALSE,"+++","++"),"+")," ")," ")</f>
        <v xml:space="preserve"> </v>
      </c>
      <c r="BB11" s="16" t="str">
        <f>IF(ISERR(FIND(BB$4,NieStac!$T18))=FALSE,IF(ISERR(FIND(CONCATENATE(BB$4,"+"),NieStac!$T18))=FALSE,IF(ISERR(FIND(CONCATENATE(BB$4,"++"),NieStac!$T18))=FALSE,IF(ISERR(FIND(CONCATENATE(BB$4,"+++"),NieStac!$T18))=FALSE,"+++","++"),"+")," ")," ")</f>
        <v>+</v>
      </c>
    </row>
    <row r="12" spans="1:54" ht="24.75" customHeight="1">
      <c r="A12" s="94" t="str">
        <f>NieStac!$C19</f>
        <v>Metody obliczeniowe optymalizacji</v>
      </c>
      <c r="B12" s="16" t="str">
        <f>IF(ISERR(FIND(B$4,NieStac!$R19))=FALSE,IF(ISERR(FIND(CONCATENATE(B$4,"+"),NieStac!$R19))=FALSE,IF(ISERR(FIND(CONCATENATE(B$4,"++"),NieStac!$R19))=FALSE,IF(ISERR(FIND(CONCATENATE(B$4,"+++"),NieStac!$R19))=FALSE,"+++","++"),"+")," ")," ")</f>
        <v>+</v>
      </c>
      <c r="C12" s="16" t="str">
        <f>IF(ISERR(FIND(C$4,NieStac!$R19))=FALSE,IF(ISERR(FIND(CONCATENATE(C$4,"+"),NieStac!$R19))=FALSE,IF(ISERR(FIND(CONCATENATE(C$4,"++"),NieStac!$R19))=FALSE,IF(ISERR(FIND(CONCATENATE(C$4,"+++"),NieStac!$R19))=FALSE,"+++","++"),"+")," ")," ")</f>
        <v xml:space="preserve"> </v>
      </c>
      <c r="D12" s="16" t="str">
        <f>IF(ISERR(FIND(D$4,NieStac!$R19))=FALSE,IF(ISERR(FIND(CONCATENATE(D$4,"+"),NieStac!$R19))=FALSE,IF(ISERR(FIND(CONCATENATE(D$4,"++"),NieStac!$R19))=FALSE,IF(ISERR(FIND(CONCATENATE(D$4,"+++"),NieStac!$R19))=FALSE,"+++","++"),"+")," ")," ")</f>
        <v xml:space="preserve"> </v>
      </c>
      <c r="E12" s="16" t="str">
        <f>IF(ISERR(FIND(E$4,NieStac!$R19))=FALSE,IF(ISERR(FIND(CONCATENATE(E$4,"+"),NieStac!$R19))=FALSE,IF(ISERR(FIND(CONCATENATE(E$4,"++"),NieStac!$R19))=FALSE,IF(ISERR(FIND(CONCATENATE(E$4,"+++"),NieStac!$R19))=FALSE,"+++","++"),"+")," ")," ")</f>
        <v xml:space="preserve"> </v>
      </c>
      <c r="F12" s="16" t="str">
        <f>IF(ISERR(FIND(F$4,NieStac!$R19))=FALSE,IF(ISERR(FIND(CONCATENATE(F$4,"+"),NieStac!$R19))=FALSE,IF(ISERR(FIND(CONCATENATE(F$4,"++"),NieStac!$R19))=FALSE,IF(ISERR(FIND(CONCATENATE(F$4,"+++"),NieStac!$R19))=FALSE,"+++","++"),"+")," ")," ")</f>
        <v xml:space="preserve"> </v>
      </c>
      <c r="G12" s="16" t="str">
        <f>IF(ISERR(FIND(G$4,NieStac!$R19))=FALSE,IF(ISERR(FIND(CONCATENATE(G$4,"+"),NieStac!$R19))=FALSE,IF(ISERR(FIND(CONCATENATE(G$4,"++"),NieStac!$R19))=FALSE,IF(ISERR(FIND(CONCATENATE(G$4,"+++"),NieStac!$R19))=FALSE,"+++","++"),"+")," ")," ")</f>
        <v xml:space="preserve"> </v>
      </c>
      <c r="H12" s="16" t="str">
        <f>IF(ISERR(FIND(H$4,NieStac!$R19))=FALSE,IF(ISERR(FIND(CONCATENATE(H$4,"+"),NieStac!$R19))=FALSE,IF(ISERR(FIND(CONCATENATE(H$4,"++"),NieStac!$R19))=FALSE,IF(ISERR(FIND(CONCATENATE(H$4,"+++"),NieStac!$R19))=FALSE,"+++","++"),"+")," ")," ")</f>
        <v xml:space="preserve"> </v>
      </c>
      <c r="I12" s="16" t="str">
        <f>IF(ISERR(FIND(I$4,NieStac!$R19))=FALSE,IF(ISERR(FIND(CONCATENATE(I$4,"+"),NieStac!$R19))=FALSE,IF(ISERR(FIND(CONCATENATE(I$4,"++"),NieStac!$R19))=FALSE,IF(ISERR(FIND(CONCATENATE(I$4,"+++"),NieStac!$R19))=FALSE,"+++","++"),"+")," ")," ")</f>
        <v>+</v>
      </c>
      <c r="J12" s="16" t="str">
        <f>IF(ISERR(FIND(J$4,NieStac!$R19))=FALSE,IF(ISERR(FIND(CONCATENATE(J$4,"+"),NieStac!$R19))=FALSE,IF(ISERR(FIND(CONCATENATE(J$4,"++"),NieStac!$R19))=FALSE,IF(ISERR(FIND(CONCATENATE(J$4,"+++"),NieStac!$R19))=FALSE,"+++","++"),"+")," ")," ")</f>
        <v xml:space="preserve"> </v>
      </c>
      <c r="K12" s="16" t="str">
        <f>IF(ISERR(FIND(K$4,NieStac!$R19))=FALSE,IF(ISERR(FIND(CONCATENATE(K$4,"+"),NieStac!$R19))=FALSE,IF(ISERR(FIND(CONCATENATE(K$4,"++"),NieStac!$R19))=FALSE,IF(ISERR(FIND(CONCATENATE(K$4,"+++"),NieStac!$R19))=FALSE,"+++","++"),"+")," ")," ")</f>
        <v xml:space="preserve"> </v>
      </c>
      <c r="L12" s="16" t="str">
        <f>IF(ISERR(FIND(L$4,NieStac!$R19))=FALSE,IF(ISERR(FIND(CONCATENATE(L$4,"+"),NieStac!$R19))=FALSE,IF(ISERR(FIND(CONCATENATE(L$4,"++"),NieStac!$R19))=FALSE,IF(ISERR(FIND(CONCATENATE(L$4,"+++"),NieStac!$R19))=FALSE,"+++","++"),"+")," ")," ")</f>
        <v xml:space="preserve"> </v>
      </c>
      <c r="M12" s="16" t="str">
        <f>IF(ISERR(FIND(M$4,NieStac!$R19))=FALSE,IF(ISERR(FIND(CONCATENATE(M$4,"+"),NieStac!$R19))=FALSE,IF(ISERR(FIND(CONCATENATE(M$4,"++"),NieStac!$R19))=FALSE,IF(ISERR(FIND(CONCATENATE(M$4,"+++"),NieStac!$R19))=FALSE,"+++","++"),"+")," ")," ")</f>
        <v xml:space="preserve"> </v>
      </c>
      <c r="N12" s="16" t="str">
        <f>IF(ISERR(FIND(N$4,NieStac!$R19))=FALSE,IF(ISERR(FIND(CONCATENATE(N$4,"+"),NieStac!$R19))=FALSE,IF(ISERR(FIND(CONCATENATE(N$4,"++"),NieStac!$R19))=FALSE,IF(ISERR(FIND(CONCATENATE(N$4,"+++"),NieStac!$R19))=FALSE,"+++","++"),"+")," ")," ")</f>
        <v xml:space="preserve"> </v>
      </c>
      <c r="O12" s="16" t="str">
        <f>IF(ISERR(FIND(O$4,NieStac!$R19))=FALSE,IF(ISERR(FIND(CONCATENATE(O$4,"+"),NieStac!$R19))=FALSE,IF(ISERR(FIND(CONCATENATE(O$4,"++"),NieStac!$R19))=FALSE,IF(ISERR(FIND(CONCATENATE(O$4,"+++"),NieStac!$R19))=FALSE,"+++","++"),"+")," ")," ")</f>
        <v xml:space="preserve"> </v>
      </c>
      <c r="P12" s="16" t="str">
        <f>IF(ISERR(FIND(P$4,NieStac!$R19))=FALSE,IF(ISERR(FIND(CONCATENATE(P$4,"+"),NieStac!$R19))=FALSE,IF(ISERR(FIND(CONCATENATE(P$4,"++"),NieStac!$R19))=FALSE,IF(ISERR(FIND(CONCATENATE(P$4,"+++"),NieStac!$R19))=FALSE,"+++","++"),"+")," ")," ")</f>
        <v xml:space="preserve"> </v>
      </c>
      <c r="Q12" s="16" t="str">
        <f>IF(ISERR(FIND(Q$4,NieStac!$R19))=FALSE,IF(ISERR(FIND(CONCATENATE(Q$4,"+"),NieStac!$R19))=FALSE,IF(ISERR(FIND(CONCATENATE(Q$4,"++"),NieStac!$R19))=FALSE,IF(ISERR(FIND(CONCATENATE(Q$4,"+++"),NieStac!$R19))=FALSE,"+++","++"),"+")," ")," ")</f>
        <v xml:space="preserve"> </v>
      </c>
      <c r="R12" s="16" t="str">
        <f>IF(ISERR(FIND(R$4,NieStac!$R19))=FALSE,IF(ISERR(FIND(CONCATENATE(R$4,"+"),NieStac!$R19))=FALSE,IF(ISERR(FIND(CONCATENATE(R$4,"++"),NieStac!$R19))=FALSE,IF(ISERR(FIND(CONCATENATE(R$4,"+++"),NieStac!$R19))=FALSE,"+++","++"),"+")," ")," ")</f>
        <v xml:space="preserve"> </v>
      </c>
      <c r="S12" s="16" t="str">
        <f>IF(ISERR(FIND(S$4,NieStac!$R19))=FALSE,IF(ISERR(FIND(CONCATENATE(S$4,"+"),NieStac!$R19))=FALSE,IF(ISERR(FIND(CONCATENATE(S$4,"++"),NieStac!$R19))=FALSE,IF(ISERR(FIND(CONCATENATE(S$4,"+++"),NieStac!$R19))=FALSE,"+++","++"),"+")," ")," ")</f>
        <v xml:space="preserve"> </v>
      </c>
      <c r="T12" s="94" t="str">
        <f>NieStac!$C19</f>
        <v>Metody obliczeniowe optymalizacji</v>
      </c>
      <c r="U12" s="16" t="str">
        <f>IF(ISERR(FIND(U$4,NieStac!$S19))=FALSE,IF(ISERR(FIND(CONCATENATE(U$4,"+"),NieStac!$S19))=FALSE,IF(ISERR(FIND(CONCATENATE(U$4,"++"),NieStac!$S19))=FALSE,IF(ISERR(FIND(CONCATENATE(U$4,"+++"),NieStac!$S19))=FALSE,"+++","++"),"+")," ")," ")</f>
        <v xml:space="preserve"> </v>
      </c>
      <c r="V12" s="16" t="str">
        <f>IF(ISERR(FIND(V$4,NieStac!$S19))=FALSE,IF(ISERR(FIND(CONCATENATE(V$4,"+"),NieStac!$S19))=FALSE,IF(ISERR(FIND(CONCATENATE(V$4,"++"),NieStac!$S19))=FALSE,IF(ISERR(FIND(CONCATENATE(V$4,"+++"),NieStac!$S19))=FALSE,"+++","++"),"+")," ")," ")</f>
        <v xml:space="preserve"> </v>
      </c>
      <c r="W12" s="16" t="str">
        <f>IF(ISERR(FIND(W$4,NieStac!$S19))=FALSE,IF(ISERR(FIND(CONCATENATE(W$4,"+"),NieStac!$S19))=FALSE,IF(ISERR(FIND(CONCATENATE(W$4,"++"),NieStac!$S19))=FALSE,IF(ISERR(FIND(CONCATENATE(W$4,"+++"),NieStac!$S19))=FALSE,"+++","++"),"+")," ")," ")</f>
        <v xml:space="preserve"> </v>
      </c>
      <c r="X12" s="16" t="str">
        <f>IF(ISERR(FIND(X$4,NieStac!$S19))=FALSE,IF(ISERR(FIND(CONCATENATE(X$4,"+"),NieStac!$S19))=FALSE,IF(ISERR(FIND(CONCATENATE(X$4,"++"),NieStac!$S19))=FALSE,IF(ISERR(FIND(CONCATENATE(X$4,"+++"),NieStac!$S19))=FALSE,"+++","++"),"+")," ")," ")</f>
        <v xml:space="preserve"> </v>
      </c>
      <c r="Y12" s="16" t="str">
        <f>IF(ISERR(FIND(Y$4,NieStac!$S19))=FALSE,IF(ISERR(FIND(CONCATENATE(Y$4,"+"),NieStac!$S19))=FALSE,IF(ISERR(FIND(CONCATENATE(Y$4,"++"),NieStac!$S19))=FALSE,IF(ISERR(FIND(CONCATENATE(Y$4,"+++"),NieStac!$S19))=FALSE,"+++","++"),"+")," ")," ")</f>
        <v xml:space="preserve"> </v>
      </c>
      <c r="Z12" s="16" t="str">
        <f>IF(ISERR(FIND(Z$4,NieStac!$S19))=FALSE,IF(ISERR(FIND(CONCATENATE(Z$4,"+"),NieStac!$S19))=FALSE,IF(ISERR(FIND(CONCATENATE(Z$4,"++"),NieStac!$S19))=FALSE,IF(ISERR(FIND(CONCATENATE(Z$4,"+++"),NieStac!$S19))=FALSE,"+++","++"),"+")," ")," ")</f>
        <v xml:space="preserve"> </v>
      </c>
      <c r="AA12" s="16" t="str">
        <f>IF(ISERR(FIND(AA$4,NieStac!$S19))=FALSE,IF(ISERR(FIND(CONCATENATE(AA$4,"+"),NieStac!$S19))=FALSE,IF(ISERR(FIND(CONCATENATE(AA$4,"++"),NieStac!$S19))=FALSE,IF(ISERR(FIND(CONCATENATE(AA$4,"+++"),NieStac!$S19))=FALSE,"+++","++"),"+")," ")," ")</f>
        <v xml:space="preserve"> </v>
      </c>
      <c r="AB12" s="16" t="str">
        <f>IF(ISERR(FIND(AB$4,NieStac!$S19))=FALSE,IF(ISERR(FIND(CONCATENATE(AB$4,"+"),NieStac!$S19))=FALSE,IF(ISERR(FIND(CONCATENATE(AB$4,"++"),NieStac!$S19))=FALSE,IF(ISERR(FIND(CONCATENATE(AB$4,"+++"),NieStac!$S19))=FALSE,"+++","++"),"+")," ")," ")</f>
        <v xml:space="preserve"> </v>
      </c>
      <c r="AC12" s="16" t="str">
        <f>IF(ISERR(FIND(AC$4,NieStac!$S19))=FALSE,IF(ISERR(FIND(CONCATENATE(AC$4,"+"),NieStac!$S19))=FALSE,IF(ISERR(FIND(CONCATENATE(AC$4,"++"),NieStac!$S19))=FALSE,IF(ISERR(FIND(CONCATENATE(AC$4,"+++"),NieStac!$S19))=FALSE,"+++","++"),"+")," ")," ")</f>
        <v xml:space="preserve"> </v>
      </c>
      <c r="AD12" s="16" t="str">
        <f>IF(ISERR(FIND(AD$4,NieStac!$S19))=FALSE,IF(ISERR(FIND(CONCATENATE(AD$4,"+"),NieStac!$S19))=FALSE,IF(ISERR(FIND(CONCATENATE(AD$4,"++"),NieStac!$S19))=FALSE,IF(ISERR(FIND(CONCATENATE(AD$4,"+++"),NieStac!$S19))=FALSE,"+++","++"),"+")," ")," ")</f>
        <v>+</v>
      </c>
      <c r="AE12" s="16" t="str">
        <f>IF(ISERR(FIND(AE$4,NieStac!$S19))=FALSE,IF(ISERR(FIND(CONCATENATE(AE$4,"+"),NieStac!$S19))=FALSE,IF(ISERR(FIND(CONCATENATE(AE$4,"++"),NieStac!$S19))=FALSE,IF(ISERR(FIND(CONCATENATE(AE$4,"+++"),NieStac!$S19))=FALSE,"+++","++"),"+")," ")," ")</f>
        <v xml:space="preserve"> </v>
      </c>
      <c r="AF12" s="16" t="str">
        <f>IF(ISERR(FIND(AF$4,NieStac!$S19))=FALSE,IF(ISERR(FIND(CONCATENATE(AF$4,"+"),NieStac!$S19))=FALSE,IF(ISERR(FIND(CONCATENATE(AF$4,"++"),NieStac!$S19))=FALSE,IF(ISERR(FIND(CONCATENATE(AF$4,"+++"),NieStac!$S19))=FALSE,"+++","++"),"+")," ")," ")</f>
        <v xml:space="preserve"> </v>
      </c>
      <c r="AG12" s="16" t="str">
        <f>IF(ISERR(FIND(AG$4,NieStac!$S19))=FALSE,IF(ISERR(FIND(CONCATENATE(AG$4,"+"),NieStac!$S19))=FALSE,IF(ISERR(FIND(CONCATENATE(AG$4,"++"),NieStac!$S19))=FALSE,IF(ISERR(FIND(CONCATENATE(AG$4,"+++"),NieStac!$S19))=FALSE,"+++","++"),"+")," ")," ")</f>
        <v xml:space="preserve"> </v>
      </c>
      <c r="AH12" s="16" t="str">
        <f>IF(ISERR(FIND(AH$4,NieStac!$S19))=FALSE,IF(ISERR(FIND(CONCATENATE(AH$4,"+"),NieStac!$S19))=FALSE,IF(ISERR(FIND(CONCATENATE(AH$4,"++"),NieStac!$S19))=FALSE,IF(ISERR(FIND(CONCATENATE(AH$4,"+++"),NieStac!$S19))=FALSE,"+++","++"),"+")," ")," ")</f>
        <v xml:space="preserve"> </v>
      </c>
      <c r="AI12" s="16" t="str">
        <f>IF(ISERR(FIND(AI$4,NieStac!$S19))=FALSE,IF(ISERR(FIND(CONCATENATE(AI$4,"+"),NieStac!$S19))=FALSE,IF(ISERR(FIND(CONCATENATE(AI$4,"++"),NieStac!$S19))=FALSE,IF(ISERR(FIND(CONCATENATE(AI$4,"+++"),NieStac!$S19))=FALSE,"+++","++"),"+")," ")," ")</f>
        <v xml:space="preserve"> </v>
      </c>
      <c r="AJ12" s="16" t="str">
        <f>IF(ISERR(FIND(AJ$4,NieStac!$S19))=FALSE,IF(ISERR(FIND(CONCATENATE(AJ$4,"+"),NieStac!$S19))=FALSE,IF(ISERR(FIND(CONCATENATE(AJ$4,"++"),NieStac!$S19))=FALSE,IF(ISERR(FIND(CONCATENATE(AJ$4,"+++"),NieStac!$S19))=FALSE,"+++","++"),"+")," ")," ")</f>
        <v xml:space="preserve"> </v>
      </c>
      <c r="AK12" s="16" t="str">
        <f>IF(ISERR(FIND(AK$4,NieStac!$S19))=FALSE,IF(ISERR(FIND(CONCATENATE(AK$4,"+"),NieStac!$S19))=FALSE,IF(ISERR(FIND(CONCATENATE(AK$4,"++"),NieStac!$S19))=FALSE,IF(ISERR(FIND(CONCATENATE(AK$4,"+++"),NieStac!$S19))=FALSE,"+++","++"),"+")," ")," ")</f>
        <v xml:space="preserve"> </v>
      </c>
      <c r="AL12" s="16" t="str">
        <f>IF(ISERR(FIND(AL$4,NieStac!$S19))=FALSE,IF(ISERR(FIND(CONCATENATE(AL$4,"+"),NieStac!$S19))=FALSE,IF(ISERR(FIND(CONCATENATE(AL$4,"++"),NieStac!$S19))=FALSE,IF(ISERR(FIND(CONCATENATE(AL$4,"+++"),NieStac!$S19))=FALSE,"+++","++"),"+")," ")," ")</f>
        <v xml:space="preserve"> </v>
      </c>
      <c r="AM12" s="16" t="str">
        <f>IF(ISERR(FIND(AM$4,NieStac!$S19))=FALSE,IF(ISERR(FIND(CONCATENATE(AM$4,"+"),NieStac!$S19))=FALSE,IF(ISERR(FIND(CONCATENATE(AM$4,"++"),NieStac!$S19))=FALSE,IF(ISERR(FIND(CONCATENATE(AM$4,"+++"),NieStac!$S19))=FALSE,"+++","++"),"+")," ")," ")</f>
        <v xml:space="preserve"> </v>
      </c>
      <c r="AN12" s="16" t="str">
        <f>IF(ISERR(FIND(AN$4,NieStac!$S19))=FALSE,IF(ISERR(FIND(CONCATENATE(AN$4,"+"),NieStac!$S19))=FALSE,IF(ISERR(FIND(CONCATENATE(AN$4,"++"),NieStac!$S19))=FALSE,IF(ISERR(FIND(CONCATENATE(AN$4,"+++"),NieStac!$S19))=FALSE,"+++","++"),"+")," ")," ")</f>
        <v xml:space="preserve"> </v>
      </c>
      <c r="AO12" s="16" t="str">
        <f>IF(ISERR(FIND(AO$4,NieStac!$S19))=FALSE,IF(ISERR(FIND(CONCATENATE(AO$4,"+"),NieStac!$S19))=FALSE,IF(ISERR(FIND(CONCATENATE(AO$4,"++"),NieStac!$S19))=FALSE,IF(ISERR(FIND(CONCATENATE(AO$4,"+++"),NieStac!$S19))=FALSE,"+++","++"),"+")," ")," ")</f>
        <v xml:space="preserve"> </v>
      </c>
      <c r="AP12" s="16" t="str">
        <f>IF(ISERR(FIND(AP$4,NieStac!$S19))=FALSE,IF(ISERR(FIND(CONCATENATE(AP$4,"+"),NieStac!$S19))=FALSE,IF(ISERR(FIND(CONCATENATE(AP$4,"++"),NieStac!$S19))=FALSE,IF(ISERR(FIND(CONCATENATE(AP$4,"+++"),NieStac!$S19))=FALSE,"+++","++"),"+")," ")," ")</f>
        <v xml:space="preserve"> </v>
      </c>
      <c r="AQ12" s="16" t="str">
        <f>IF(ISERR(FIND(AQ$4,NieStac!$S19))=FALSE,IF(ISERR(FIND(CONCATENATE(AQ$4,"+"),NieStac!$S19))=FALSE,IF(ISERR(FIND(CONCATENATE(AQ$4,"++"),NieStac!$S19))=FALSE,IF(ISERR(FIND(CONCATENATE(AQ$4,"+++"),NieStac!$S19))=FALSE,"+++","++"),"+")," ")," ")</f>
        <v xml:space="preserve"> </v>
      </c>
      <c r="AR12" s="16" t="str">
        <f>IF(ISERR(FIND(AR$4,NieStac!$S19))=FALSE,IF(ISERR(FIND(CONCATENATE(AR$4,"+"),NieStac!$S19))=FALSE,IF(ISERR(FIND(CONCATENATE(AR$4,"++"),NieStac!$S19))=FALSE,IF(ISERR(FIND(CONCATENATE(AR$4,"+++"),NieStac!$S19))=FALSE,"+++","++"),"+")," ")," ")</f>
        <v xml:space="preserve"> </v>
      </c>
      <c r="AS12" s="16" t="str">
        <f>IF(ISERR(FIND(AS$4,NieStac!$S19))=FALSE,IF(ISERR(FIND(CONCATENATE(AS$4,"+"),NieStac!$S19))=FALSE,IF(ISERR(FIND(CONCATENATE(AS$4,"++"),NieStac!$S19))=FALSE,IF(ISERR(FIND(CONCATENATE(AS$4,"+++"),NieStac!$S19))=FALSE,"+++","++"),"+")," ")," ")</f>
        <v xml:space="preserve"> </v>
      </c>
      <c r="AT12" s="16" t="str">
        <f>IF(ISERR(FIND(AT$4,NieStac!$S19))=FALSE,IF(ISERR(FIND(CONCATENATE(AT$4,"+"),NieStac!$S19))=FALSE,IF(ISERR(FIND(CONCATENATE(AT$4,"++"),NieStac!$S19))=FALSE,IF(ISERR(FIND(CONCATENATE(AT$4,"+++"),NieStac!$S19))=FALSE,"+++","++"),"+")," ")," ")</f>
        <v xml:space="preserve"> </v>
      </c>
      <c r="AU12" s="16" t="str">
        <f>IF(ISERR(FIND(AU$4,NieStac!$S19))=FALSE,IF(ISERR(FIND(CONCATENATE(AU$4,"+"),NieStac!$S19))=FALSE,IF(ISERR(FIND(CONCATENATE(AU$4,"++"),NieStac!$S19))=FALSE,IF(ISERR(FIND(CONCATENATE(AU$4,"+++"),NieStac!$S19))=FALSE,"+++","++"),"+")," ")," ")</f>
        <v>+</v>
      </c>
      <c r="AV12" s="94" t="str">
        <f>NieStac!$C19</f>
        <v>Metody obliczeniowe optymalizacji</v>
      </c>
      <c r="AW12" s="16" t="str">
        <f>IF(ISERR(FIND(AW$4,NieStac!$T19))=FALSE,IF(ISERR(FIND(CONCATENATE(AW$4,"+"),NieStac!$T19))=FALSE,IF(ISERR(FIND(CONCATENATE(AW$4,"++"),NieStac!$T19))=FALSE,IF(ISERR(FIND(CONCATENATE(AW$4,"+++"),NieStac!$T19))=FALSE,"+++","++"),"+")," ")," ")</f>
        <v>+</v>
      </c>
      <c r="AX12" s="16" t="str">
        <f>IF(ISERR(FIND(AX$4,NieStac!$T19))=FALSE,IF(ISERR(FIND(CONCATENATE(AX$4,"+"),NieStac!$T19))=FALSE,IF(ISERR(FIND(CONCATENATE(AX$4,"++"),NieStac!$T19))=FALSE,IF(ISERR(FIND(CONCATENATE(AX$4,"+++"),NieStac!$T19))=FALSE,"+++","++"),"+")," ")," ")</f>
        <v xml:space="preserve"> </v>
      </c>
      <c r="AY12" s="16" t="str">
        <f>IF(ISERR(FIND(AY$4,NieStac!$T19))=FALSE,IF(ISERR(FIND(CONCATENATE(AY$4,"+"),NieStac!$T19))=FALSE,IF(ISERR(FIND(CONCATENATE(AY$4,"++"),NieStac!$T19))=FALSE,IF(ISERR(FIND(CONCATENATE(AY$4,"+++"),NieStac!$T19))=FALSE,"+++","++"),"+")," ")," ")</f>
        <v xml:space="preserve"> </v>
      </c>
      <c r="AZ12" s="16" t="str">
        <f>IF(ISERR(FIND(AZ$4,NieStac!$T19))=FALSE,IF(ISERR(FIND(CONCATENATE(AZ$4,"+"),NieStac!$T19))=FALSE,IF(ISERR(FIND(CONCATENATE(AZ$4,"++"),NieStac!$T19))=FALSE,IF(ISERR(FIND(CONCATENATE(AZ$4,"+++"),NieStac!$T19))=FALSE,"+++","++"),"+")," ")," ")</f>
        <v xml:space="preserve"> </v>
      </c>
      <c r="BA12" s="16" t="str">
        <f>IF(ISERR(FIND(BA$4,NieStac!$T19))=FALSE,IF(ISERR(FIND(CONCATENATE(BA$4,"+"),NieStac!$T19))=FALSE,IF(ISERR(FIND(CONCATENATE(BA$4,"++"),NieStac!$T19))=FALSE,IF(ISERR(FIND(CONCATENATE(BA$4,"+++"),NieStac!$T19))=FALSE,"+++","++"),"+")," ")," ")</f>
        <v xml:space="preserve"> </v>
      </c>
      <c r="BB12" s="16" t="str">
        <f>IF(ISERR(FIND(BB$4,NieStac!$T19))=FALSE,IF(ISERR(FIND(CONCATENATE(BB$4,"+"),NieStac!$T19))=FALSE,IF(ISERR(FIND(CONCATENATE(BB$4,"++"),NieStac!$T19))=FALSE,IF(ISERR(FIND(CONCATENATE(BB$4,"+++"),NieStac!$T19))=FALSE,"+++","++"),"+")," ")," ")</f>
        <v xml:space="preserve"> </v>
      </c>
    </row>
    <row r="13" spans="1:54" ht="24.75" customHeight="1">
      <c r="A13" s="94" t="str">
        <f>NieStac!$C20</f>
        <v>Metody inteligencji maszynowej</v>
      </c>
      <c r="B13" s="16" t="str">
        <f>IF(ISERR(FIND(B$4,NieStac!$R20))=FALSE,IF(ISERR(FIND(CONCATENATE(B$4,"+"),NieStac!$R20))=FALSE,IF(ISERR(FIND(CONCATENATE(B$4,"++"),NieStac!$R20))=FALSE,IF(ISERR(FIND(CONCATENATE(B$4,"+++"),NieStac!$R20))=FALSE,"+++","++"),"+")," ")," ")</f>
        <v xml:space="preserve"> </v>
      </c>
      <c r="C13" s="16" t="str">
        <f>IF(ISERR(FIND(C$4,NieStac!$R20))=FALSE,IF(ISERR(FIND(CONCATENATE(C$4,"+"),NieStac!$R20))=FALSE,IF(ISERR(FIND(CONCATENATE(C$4,"++"),NieStac!$R20))=FALSE,IF(ISERR(FIND(CONCATENATE(C$4,"+++"),NieStac!$R20))=FALSE,"+++","++"),"+")," ")," ")</f>
        <v>+</v>
      </c>
      <c r="D13" s="16" t="str">
        <f>IF(ISERR(FIND(D$4,NieStac!$R20))=FALSE,IF(ISERR(FIND(CONCATENATE(D$4,"+"),NieStac!$R20))=FALSE,IF(ISERR(FIND(CONCATENATE(D$4,"++"),NieStac!$R20))=FALSE,IF(ISERR(FIND(CONCATENATE(D$4,"+++"),NieStac!$R20))=FALSE,"+++","++"),"+")," ")," ")</f>
        <v xml:space="preserve"> </v>
      </c>
      <c r="E13" s="16" t="str">
        <f>IF(ISERR(FIND(E$4,NieStac!$R20))=FALSE,IF(ISERR(FIND(CONCATENATE(E$4,"+"),NieStac!$R20))=FALSE,IF(ISERR(FIND(CONCATENATE(E$4,"++"),NieStac!$R20))=FALSE,IF(ISERR(FIND(CONCATENATE(E$4,"+++"),NieStac!$R20))=FALSE,"+++","++"),"+")," ")," ")</f>
        <v xml:space="preserve"> </v>
      </c>
      <c r="F13" s="16" t="str">
        <f>IF(ISERR(FIND(F$4,NieStac!$R20))=FALSE,IF(ISERR(FIND(CONCATENATE(F$4,"+"),NieStac!$R20))=FALSE,IF(ISERR(FIND(CONCATENATE(F$4,"++"),NieStac!$R20))=FALSE,IF(ISERR(FIND(CONCATENATE(F$4,"+++"),NieStac!$R20))=FALSE,"+++","++"),"+")," ")," ")</f>
        <v xml:space="preserve"> </v>
      </c>
      <c r="G13" s="16" t="str">
        <f>IF(ISERR(FIND(G$4,NieStac!$R20))=FALSE,IF(ISERR(FIND(CONCATENATE(G$4,"+"),NieStac!$R20))=FALSE,IF(ISERR(FIND(CONCATENATE(G$4,"++"),NieStac!$R20))=FALSE,IF(ISERR(FIND(CONCATENATE(G$4,"+++"),NieStac!$R20))=FALSE,"+++","++"),"+")," ")," ")</f>
        <v xml:space="preserve"> </v>
      </c>
      <c r="H13" s="16" t="str">
        <f>IF(ISERR(FIND(H$4,NieStac!$R20))=FALSE,IF(ISERR(FIND(CONCATENATE(H$4,"+"),NieStac!$R20))=FALSE,IF(ISERR(FIND(CONCATENATE(H$4,"++"),NieStac!$R20))=FALSE,IF(ISERR(FIND(CONCATENATE(H$4,"+++"),NieStac!$R20))=FALSE,"+++","++"),"+")," ")," ")</f>
        <v xml:space="preserve"> </v>
      </c>
      <c r="I13" s="16" t="str">
        <f>IF(ISERR(FIND(I$4,NieStac!$R20))=FALSE,IF(ISERR(FIND(CONCATENATE(I$4,"+"),NieStac!$R20))=FALSE,IF(ISERR(FIND(CONCATENATE(I$4,"++"),NieStac!$R20))=FALSE,IF(ISERR(FIND(CONCATENATE(I$4,"+++"),NieStac!$R20))=FALSE,"+++","++"),"+")," ")," ")</f>
        <v xml:space="preserve"> </v>
      </c>
      <c r="J13" s="16" t="str">
        <f>IF(ISERR(FIND(J$4,NieStac!$R20))=FALSE,IF(ISERR(FIND(CONCATENATE(J$4,"+"),NieStac!$R20))=FALSE,IF(ISERR(FIND(CONCATENATE(J$4,"++"),NieStac!$R20))=FALSE,IF(ISERR(FIND(CONCATENATE(J$4,"+++"),NieStac!$R20))=FALSE,"+++","++"),"+")," ")," ")</f>
        <v xml:space="preserve"> </v>
      </c>
      <c r="K13" s="16" t="str">
        <f>IF(ISERR(FIND(K$4,NieStac!$R20))=FALSE,IF(ISERR(FIND(CONCATENATE(K$4,"+"),NieStac!$R20))=FALSE,IF(ISERR(FIND(CONCATENATE(K$4,"++"),NieStac!$R20))=FALSE,IF(ISERR(FIND(CONCATENATE(K$4,"+++"),NieStac!$R20))=FALSE,"+++","++"),"+")," ")," ")</f>
        <v xml:space="preserve"> </v>
      </c>
      <c r="L13" s="16" t="str">
        <f>IF(ISERR(FIND(L$4,NieStac!$R20))=FALSE,IF(ISERR(FIND(CONCATENATE(L$4,"+"),NieStac!$R20))=FALSE,IF(ISERR(FIND(CONCATENATE(L$4,"++"),NieStac!$R20))=FALSE,IF(ISERR(FIND(CONCATENATE(L$4,"+++"),NieStac!$R20))=FALSE,"+++","++"),"+")," ")," ")</f>
        <v xml:space="preserve"> </v>
      </c>
      <c r="M13" s="16" t="str">
        <f>IF(ISERR(FIND(M$4,NieStac!$R20))=FALSE,IF(ISERR(FIND(CONCATENATE(M$4,"+"),NieStac!$R20))=FALSE,IF(ISERR(FIND(CONCATENATE(M$4,"++"),NieStac!$R20))=FALSE,IF(ISERR(FIND(CONCATENATE(M$4,"+++"),NieStac!$R20))=FALSE,"+++","++"),"+")," ")," ")</f>
        <v xml:space="preserve"> </v>
      </c>
      <c r="N13" s="16" t="str">
        <f>IF(ISERR(FIND(N$4,NieStac!$R20))=FALSE,IF(ISERR(FIND(CONCATENATE(N$4,"+"),NieStac!$R20))=FALSE,IF(ISERR(FIND(CONCATENATE(N$4,"++"),NieStac!$R20))=FALSE,IF(ISERR(FIND(CONCATENATE(N$4,"+++"),NieStac!$R20))=FALSE,"+++","++"),"+")," ")," ")</f>
        <v xml:space="preserve"> </v>
      </c>
      <c r="O13" s="16" t="str">
        <f>IF(ISERR(FIND(O$4,NieStac!$R20))=FALSE,IF(ISERR(FIND(CONCATENATE(O$4,"+"),NieStac!$R20))=FALSE,IF(ISERR(FIND(CONCATENATE(O$4,"++"),NieStac!$R20))=FALSE,IF(ISERR(FIND(CONCATENATE(O$4,"+++"),NieStac!$R20))=FALSE,"+++","++"),"+")," ")," ")</f>
        <v xml:space="preserve"> </v>
      </c>
      <c r="P13" s="16" t="str">
        <f>IF(ISERR(FIND(P$4,NieStac!$R20))=FALSE,IF(ISERR(FIND(CONCATENATE(P$4,"+"),NieStac!$R20))=FALSE,IF(ISERR(FIND(CONCATENATE(P$4,"++"),NieStac!$R20))=FALSE,IF(ISERR(FIND(CONCATENATE(P$4,"+++"),NieStac!$R20))=FALSE,"+++","++"),"+")," ")," ")</f>
        <v xml:space="preserve"> </v>
      </c>
      <c r="Q13" s="16" t="str">
        <f>IF(ISERR(FIND(Q$4,NieStac!$R20))=FALSE,IF(ISERR(FIND(CONCATENATE(Q$4,"+"),NieStac!$R20))=FALSE,IF(ISERR(FIND(CONCATENATE(Q$4,"++"),NieStac!$R20))=FALSE,IF(ISERR(FIND(CONCATENATE(Q$4,"+++"),NieStac!$R20))=FALSE,"+++","++"),"+")," ")," ")</f>
        <v xml:space="preserve"> </v>
      </c>
      <c r="R13" s="16" t="str">
        <f>IF(ISERR(FIND(R$4,NieStac!$R20))=FALSE,IF(ISERR(FIND(CONCATENATE(R$4,"+"),NieStac!$R20))=FALSE,IF(ISERR(FIND(CONCATENATE(R$4,"++"),NieStac!$R20))=FALSE,IF(ISERR(FIND(CONCATENATE(R$4,"+++"),NieStac!$R20))=FALSE,"+++","++"),"+")," ")," ")</f>
        <v xml:space="preserve"> </v>
      </c>
      <c r="S13" s="16" t="str">
        <f>IF(ISERR(FIND(S$4,NieStac!$R20))=FALSE,IF(ISERR(FIND(CONCATENATE(S$4,"+"),NieStac!$R20))=FALSE,IF(ISERR(FIND(CONCATENATE(S$4,"++"),NieStac!$R20))=FALSE,IF(ISERR(FIND(CONCATENATE(S$4,"+++"),NieStac!$R20))=FALSE,"+++","++"),"+")," ")," ")</f>
        <v xml:space="preserve"> </v>
      </c>
      <c r="T13" s="94" t="str">
        <f>NieStac!$C20</f>
        <v>Metody inteligencji maszynowej</v>
      </c>
      <c r="U13" s="16" t="str">
        <f>IF(ISERR(FIND(U$4,NieStac!$S20))=FALSE,IF(ISERR(FIND(CONCATENATE(U$4,"+"),NieStac!$S20))=FALSE,IF(ISERR(FIND(CONCATENATE(U$4,"++"),NieStac!$S20))=FALSE,IF(ISERR(FIND(CONCATENATE(U$4,"+++"),NieStac!$S20))=FALSE,"+++","++"),"+")," ")," ")</f>
        <v xml:space="preserve"> </v>
      </c>
      <c r="V13" s="16" t="str">
        <f>IF(ISERR(FIND(V$4,NieStac!$S20))=FALSE,IF(ISERR(FIND(CONCATENATE(V$4,"+"),NieStac!$S20))=FALSE,IF(ISERR(FIND(CONCATENATE(V$4,"++"),NieStac!$S20))=FALSE,IF(ISERR(FIND(CONCATENATE(V$4,"+++"),NieStac!$S20))=FALSE,"+++","++"),"+")," ")," ")</f>
        <v xml:space="preserve"> </v>
      </c>
      <c r="W13" s="16" t="str">
        <f>IF(ISERR(FIND(W$4,NieStac!$S20))=FALSE,IF(ISERR(FIND(CONCATENATE(W$4,"+"),NieStac!$S20))=FALSE,IF(ISERR(FIND(CONCATENATE(W$4,"++"),NieStac!$S20))=FALSE,IF(ISERR(FIND(CONCATENATE(W$4,"+++"),NieStac!$S20))=FALSE,"+++","++"),"+")," ")," ")</f>
        <v xml:space="preserve"> </v>
      </c>
      <c r="X13" s="16" t="str">
        <f>IF(ISERR(FIND(X$4,NieStac!$S20))=FALSE,IF(ISERR(FIND(CONCATENATE(X$4,"+"),NieStac!$S20))=FALSE,IF(ISERR(FIND(CONCATENATE(X$4,"++"),NieStac!$S20))=FALSE,IF(ISERR(FIND(CONCATENATE(X$4,"+++"),NieStac!$S20))=FALSE,"+++","++"),"+")," ")," ")</f>
        <v xml:space="preserve"> </v>
      </c>
      <c r="Y13" s="16" t="str">
        <f>IF(ISERR(FIND(Y$4,NieStac!$S20))=FALSE,IF(ISERR(FIND(CONCATENATE(Y$4,"+"),NieStac!$S20))=FALSE,IF(ISERR(FIND(CONCATENATE(Y$4,"++"),NieStac!$S20))=FALSE,IF(ISERR(FIND(CONCATENATE(Y$4,"+++"),NieStac!$S20))=FALSE,"+++","++"),"+")," ")," ")</f>
        <v xml:space="preserve"> </v>
      </c>
      <c r="Z13" s="16" t="str">
        <f>IF(ISERR(FIND(Z$4,NieStac!$S20))=FALSE,IF(ISERR(FIND(CONCATENATE(Z$4,"+"),NieStac!$S20))=FALSE,IF(ISERR(FIND(CONCATENATE(Z$4,"++"),NieStac!$S20))=FALSE,IF(ISERR(FIND(CONCATENATE(Z$4,"+++"),NieStac!$S20))=FALSE,"+++","++"),"+")," ")," ")</f>
        <v xml:space="preserve"> </v>
      </c>
      <c r="AA13" s="16" t="str">
        <f>IF(ISERR(FIND(AA$4,NieStac!$S20))=FALSE,IF(ISERR(FIND(CONCATENATE(AA$4,"+"),NieStac!$S20))=FALSE,IF(ISERR(FIND(CONCATENATE(AA$4,"++"),NieStac!$S20))=FALSE,IF(ISERR(FIND(CONCATENATE(AA$4,"+++"),NieStac!$S20))=FALSE,"+++","++"),"+")," ")," ")</f>
        <v xml:space="preserve"> </v>
      </c>
      <c r="AB13" s="16" t="str">
        <f>IF(ISERR(FIND(AB$4,NieStac!$S20))=FALSE,IF(ISERR(FIND(CONCATENATE(AB$4,"+"),NieStac!$S20))=FALSE,IF(ISERR(FIND(CONCATENATE(AB$4,"++"),NieStac!$S20))=FALSE,IF(ISERR(FIND(CONCATENATE(AB$4,"+++"),NieStac!$S20))=FALSE,"+++","++"),"+")," ")," ")</f>
        <v xml:space="preserve"> </v>
      </c>
      <c r="AC13" s="16" t="str">
        <f>IF(ISERR(FIND(AC$4,NieStac!$S20))=FALSE,IF(ISERR(FIND(CONCATENATE(AC$4,"+"),NieStac!$S20))=FALSE,IF(ISERR(FIND(CONCATENATE(AC$4,"++"),NieStac!$S20))=FALSE,IF(ISERR(FIND(CONCATENATE(AC$4,"+++"),NieStac!$S20))=FALSE,"+++","++"),"+")," ")," ")</f>
        <v xml:space="preserve"> </v>
      </c>
      <c r="AD13" s="16" t="str">
        <f>IF(ISERR(FIND(AD$4,NieStac!$S20))=FALSE,IF(ISERR(FIND(CONCATENATE(AD$4,"+"),NieStac!$S20))=FALSE,IF(ISERR(FIND(CONCATENATE(AD$4,"++"),NieStac!$S20))=FALSE,IF(ISERR(FIND(CONCATENATE(AD$4,"+++"),NieStac!$S20))=FALSE,"+++","++"),"+")," ")," ")</f>
        <v xml:space="preserve"> </v>
      </c>
      <c r="AE13" s="16" t="str">
        <f>IF(ISERR(FIND(AE$4,NieStac!$S20))=FALSE,IF(ISERR(FIND(CONCATENATE(AE$4,"+"),NieStac!$S20))=FALSE,IF(ISERR(FIND(CONCATENATE(AE$4,"++"),NieStac!$S20))=FALSE,IF(ISERR(FIND(CONCATENATE(AE$4,"+++"),NieStac!$S20))=FALSE,"+++","++"),"+")," ")," ")</f>
        <v xml:space="preserve"> </v>
      </c>
      <c r="AF13" s="16" t="str">
        <f>IF(ISERR(FIND(AF$4,NieStac!$S20))=FALSE,IF(ISERR(FIND(CONCATENATE(AF$4,"+"),NieStac!$S20))=FALSE,IF(ISERR(FIND(CONCATENATE(AF$4,"++"),NieStac!$S20))=FALSE,IF(ISERR(FIND(CONCATENATE(AF$4,"+++"),NieStac!$S20))=FALSE,"+++","++"),"+")," ")," ")</f>
        <v xml:space="preserve"> </v>
      </c>
      <c r="AG13" s="16" t="str">
        <f>IF(ISERR(FIND(AG$4,NieStac!$S20))=FALSE,IF(ISERR(FIND(CONCATENATE(AG$4,"+"),NieStac!$S20))=FALSE,IF(ISERR(FIND(CONCATENATE(AG$4,"++"),NieStac!$S20))=FALSE,IF(ISERR(FIND(CONCATENATE(AG$4,"+++"),NieStac!$S20))=FALSE,"+++","++"),"+")," ")," ")</f>
        <v xml:space="preserve"> </v>
      </c>
      <c r="AH13" s="16" t="str">
        <f>IF(ISERR(FIND(AH$4,NieStac!$S20))=FALSE,IF(ISERR(FIND(CONCATENATE(AH$4,"+"),NieStac!$S20))=FALSE,IF(ISERR(FIND(CONCATENATE(AH$4,"++"),NieStac!$S20))=FALSE,IF(ISERR(FIND(CONCATENATE(AH$4,"+++"),NieStac!$S20))=FALSE,"+++","++"),"+")," ")," ")</f>
        <v xml:space="preserve"> </v>
      </c>
      <c r="AI13" s="16" t="str">
        <f>IF(ISERR(FIND(AI$4,NieStac!$S20))=FALSE,IF(ISERR(FIND(CONCATENATE(AI$4,"+"),NieStac!$S20))=FALSE,IF(ISERR(FIND(CONCATENATE(AI$4,"++"),NieStac!$S20))=FALSE,IF(ISERR(FIND(CONCATENATE(AI$4,"+++"),NieStac!$S20))=FALSE,"+++","++"),"+")," ")," ")</f>
        <v>+</v>
      </c>
      <c r="AJ13" s="16" t="str">
        <f>IF(ISERR(FIND(AJ$4,NieStac!$S20))=FALSE,IF(ISERR(FIND(CONCATENATE(AJ$4,"+"),NieStac!$S20))=FALSE,IF(ISERR(FIND(CONCATENATE(AJ$4,"++"),NieStac!$S20))=FALSE,IF(ISERR(FIND(CONCATENATE(AJ$4,"+++"),NieStac!$S20))=FALSE,"+++","++"),"+")," ")," ")</f>
        <v>+</v>
      </c>
      <c r="AK13" s="16" t="str">
        <f>IF(ISERR(FIND(AK$4,NieStac!$S20))=FALSE,IF(ISERR(FIND(CONCATENATE(AK$4,"+"),NieStac!$S20))=FALSE,IF(ISERR(FIND(CONCATENATE(AK$4,"++"),NieStac!$S20))=FALSE,IF(ISERR(FIND(CONCATENATE(AK$4,"+++"),NieStac!$S20))=FALSE,"+++","++"),"+")," ")," ")</f>
        <v xml:space="preserve"> </v>
      </c>
      <c r="AL13" s="16" t="str">
        <f>IF(ISERR(FIND(AL$4,NieStac!$S20))=FALSE,IF(ISERR(FIND(CONCATENATE(AL$4,"+"),NieStac!$S20))=FALSE,IF(ISERR(FIND(CONCATENATE(AL$4,"++"),NieStac!$S20))=FALSE,IF(ISERR(FIND(CONCATENATE(AL$4,"+++"),NieStac!$S20))=FALSE,"+++","++"),"+")," ")," ")</f>
        <v xml:space="preserve"> </v>
      </c>
      <c r="AM13" s="16" t="str">
        <f>IF(ISERR(FIND(AM$4,NieStac!$S20))=FALSE,IF(ISERR(FIND(CONCATENATE(AM$4,"+"),NieStac!$S20))=FALSE,IF(ISERR(FIND(CONCATENATE(AM$4,"++"),NieStac!$S20))=FALSE,IF(ISERR(FIND(CONCATENATE(AM$4,"+++"),NieStac!$S20))=FALSE,"+++","++"),"+")," ")," ")</f>
        <v xml:space="preserve"> </v>
      </c>
      <c r="AN13" s="16" t="str">
        <f>IF(ISERR(FIND(AN$4,NieStac!$S20))=FALSE,IF(ISERR(FIND(CONCATENATE(AN$4,"+"),NieStac!$S20))=FALSE,IF(ISERR(FIND(CONCATENATE(AN$4,"++"),NieStac!$S20))=FALSE,IF(ISERR(FIND(CONCATENATE(AN$4,"+++"),NieStac!$S20))=FALSE,"+++","++"),"+")," ")," ")</f>
        <v xml:space="preserve"> </v>
      </c>
      <c r="AO13" s="16" t="str">
        <f>IF(ISERR(FIND(AO$4,NieStac!$S20))=FALSE,IF(ISERR(FIND(CONCATENATE(AO$4,"+"),NieStac!$S20))=FALSE,IF(ISERR(FIND(CONCATENATE(AO$4,"++"),NieStac!$S20))=FALSE,IF(ISERR(FIND(CONCATENATE(AO$4,"+++"),NieStac!$S20))=FALSE,"+++","++"),"+")," ")," ")</f>
        <v xml:space="preserve"> </v>
      </c>
      <c r="AP13" s="16" t="str">
        <f>IF(ISERR(FIND(AP$4,NieStac!$S20))=FALSE,IF(ISERR(FIND(CONCATENATE(AP$4,"+"),NieStac!$S20))=FALSE,IF(ISERR(FIND(CONCATENATE(AP$4,"++"),NieStac!$S20))=FALSE,IF(ISERR(FIND(CONCATENATE(AP$4,"+++"),NieStac!$S20))=FALSE,"+++","++"),"+")," ")," ")</f>
        <v>+</v>
      </c>
      <c r="AQ13" s="16" t="str">
        <f>IF(ISERR(FIND(AQ$4,NieStac!$S20))=FALSE,IF(ISERR(FIND(CONCATENATE(AQ$4,"+"),NieStac!$S20))=FALSE,IF(ISERR(FIND(CONCATENATE(AQ$4,"++"),NieStac!$S20))=FALSE,IF(ISERR(FIND(CONCATENATE(AQ$4,"+++"),NieStac!$S20))=FALSE,"+++","++"),"+")," ")," ")</f>
        <v xml:space="preserve"> </v>
      </c>
      <c r="AR13" s="16" t="str">
        <f>IF(ISERR(FIND(AR$4,NieStac!$S20))=FALSE,IF(ISERR(FIND(CONCATENATE(AR$4,"+"),NieStac!$S20))=FALSE,IF(ISERR(FIND(CONCATENATE(AR$4,"++"),NieStac!$S20))=FALSE,IF(ISERR(FIND(CONCATENATE(AR$4,"+++"),NieStac!$S20))=FALSE,"+++","++"),"+")," ")," ")</f>
        <v xml:space="preserve"> </v>
      </c>
      <c r="AS13" s="16" t="str">
        <f>IF(ISERR(FIND(AS$4,NieStac!$S20))=FALSE,IF(ISERR(FIND(CONCATENATE(AS$4,"+"),NieStac!$S20))=FALSE,IF(ISERR(FIND(CONCATENATE(AS$4,"++"),NieStac!$S20))=FALSE,IF(ISERR(FIND(CONCATENATE(AS$4,"+++"),NieStac!$S20))=FALSE,"+++","++"),"+")," ")," ")</f>
        <v>+</v>
      </c>
      <c r="AT13" s="16" t="str">
        <f>IF(ISERR(FIND(AT$4,NieStac!$S20))=FALSE,IF(ISERR(FIND(CONCATENATE(AT$4,"+"),NieStac!$S20))=FALSE,IF(ISERR(FIND(CONCATENATE(AT$4,"++"),NieStac!$S20))=FALSE,IF(ISERR(FIND(CONCATENATE(AT$4,"+++"),NieStac!$S20))=FALSE,"+++","++"),"+")," ")," ")</f>
        <v xml:space="preserve"> </v>
      </c>
      <c r="AU13" s="16" t="str">
        <f>IF(ISERR(FIND(AU$4,NieStac!$S20))=FALSE,IF(ISERR(FIND(CONCATENATE(AU$4,"+"),NieStac!$S20))=FALSE,IF(ISERR(FIND(CONCATENATE(AU$4,"++"),NieStac!$S20))=FALSE,IF(ISERR(FIND(CONCATENATE(AU$4,"+++"),NieStac!$S20))=FALSE,"+++","++"),"+")," ")," ")</f>
        <v xml:space="preserve"> </v>
      </c>
      <c r="AV13" s="94" t="str">
        <f>NieStac!$C20</f>
        <v>Metody inteligencji maszynowej</v>
      </c>
      <c r="AW13" s="16" t="str">
        <f>IF(ISERR(FIND(AW$4,NieStac!$T20))=FALSE,IF(ISERR(FIND(CONCATENATE(AW$4,"+"),NieStac!$T20))=FALSE,IF(ISERR(FIND(CONCATENATE(AW$4,"++"),NieStac!$T20))=FALSE,IF(ISERR(FIND(CONCATENATE(AW$4,"+++"),NieStac!$T20))=FALSE,"+++","++"),"+")," ")," ")</f>
        <v>+</v>
      </c>
      <c r="AX13" s="16" t="str">
        <f>IF(ISERR(FIND(AX$4,NieStac!$T20))=FALSE,IF(ISERR(FIND(CONCATENATE(AX$4,"+"),NieStac!$T20))=FALSE,IF(ISERR(FIND(CONCATENATE(AX$4,"++"),NieStac!$T20))=FALSE,IF(ISERR(FIND(CONCATENATE(AX$4,"+++"),NieStac!$T20))=FALSE,"+++","++"),"+")," ")," ")</f>
        <v xml:space="preserve"> </v>
      </c>
      <c r="AY13" s="16" t="str">
        <f>IF(ISERR(FIND(AY$4,NieStac!$T20))=FALSE,IF(ISERR(FIND(CONCATENATE(AY$4,"+"),NieStac!$T20))=FALSE,IF(ISERR(FIND(CONCATENATE(AY$4,"++"),NieStac!$T20))=FALSE,IF(ISERR(FIND(CONCATENATE(AY$4,"+++"),NieStac!$T20))=FALSE,"+++","++"),"+")," ")," ")</f>
        <v xml:space="preserve"> </v>
      </c>
      <c r="AZ13" s="16" t="str">
        <f>IF(ISERR(FIND(AZ$4,NieStac!$T20))=FALSE,IF(ISERR(FIND(CONCATENATE(AZ$4,"+"),NieStac!$T20))=FALSE,IF(ISERR(FIND(CONCATENATE(AZ$4,"++"),NieStac!$T20))=FALSE,IF(ISERR(FIND(CONCATENATE(AZ$4,"+++"),NieStac!$T20))=FALSE,"+++","++"),"+")," ")," ")</f>
        <v xml:space="preserve"> </v>
      </c>
      <c r="BA13" s="16" t="str">
        <f>IF(ISERR(FIND(BA$4,NieStac!$T20))=FALSE,IF(ISERR(FIND(CONCATENATE(BA$4,"+"),NieStac!$T20))=FALSE,IF(ISERR(FIND(CONCATENATE(BA$4,"++"),NieStac!$T20))=FALSE,IF(ISERR(FIND(CONCATENATE(BA$4,"+++"),NieStac!$T20))=FALSE,"+++","++"),"+")," ")," ")</f>
        <v xml:space="preserve"> </v>
      </c>
      <c r="BB13" s="16" t="str">
        <f>IF(ISERR(FIND(BB$4,NieStac!$T20))=FALSE,IF(ISERR(FIND(CONCATENATE(BB$4,"+"),NieStac!$T20))=FALSE,IF(ISERR(FIND(CONCATENATE(BB$4,"++"),NieStac!$T20))=FALSE,IF(ISERR(FIND(CONCATENATE(BB$4,"+++"),NieStac!$T20))=FALSE,"+++","++"),"+")," ")," ")</f>
        <v xml:space="preserve"> </v>
      </c>
    </row>
    <row r="14" spans="1:54" ht="38.25">
      <c r="A14" s="94" t="str">
        <f>NieStac!$C21</f>
        <v>Przedmiot społeczno-humanistyczny: Organizacja i finansowanie prac badawczo-rozwojowych</v>
      </c>
      <c r="B14" s="16" t="str">
        <f>IF(ISERR(FIND(B$4,NieStac!$R21))=FALSE,IF(ISERR(FIND(CONCATENATE(B$4,"+"),NieStac!$R21))=FALSE,IF(ISERR(FIND(CONCATENATE(B$4,"++"),NieStac!$R21))=FALSE,IF(ISERR(FIND(CONCATENATE(B$4,"+++"),NieStac!$R21))=FALSE,"+++","++"),"+")," ")," ")</f>
        <v xml:space="preserve"> </v>
      </c>
      <c r="C14" s="16" t="str">
        <f>IF(ISERR(FIND(C$4,NieStac!$R21))=FALSE,IF(ISERR(FIND(CONCATENATE(C$4,"+"),NieStac!$R21))=FALSE,IF(ISERR(FIND(CONCATENATE(C$4,"++"),NieStac!$R21))=FALSE,IF(ISERR(FIND(CONCATENATE(C$4,"+++"),NieStac!$R21))=FALSE,"+++","++"),"+")," ")," ")</f>
        <v xml:space="preserve"> </v>
      </c>
      <c r="D14" s="16" t="str">
        <f>IF(ISERR(FIND(D$4,NieStac!$R21))=FALSE,IF(ISERR(FIND(CONCATENATE(D$4,"+"),NieStac!$R21))=FALSE,IF(ISERR(FIND(CONCATENATE(D$4,"++"),NieStac!$R21))=FALSE,IF(ISERR(FIND(CONCATENATE(D$4,"+++"),NieStac!$R21))=FALSE,"+++","++"),"+")," ")," ")</f>
        <v xml:space="preserve"> </v>
      </c>
      <c r="E14" s="16" t="str">
        <f>IF(ISERR(FIND(E$4,NieStac!$R21))=FALSE,IF(ISERR(FIND(CONCATENATE(E$4,"+"),NieStac!$R21))=FALSE,IF(ISERR(FIND(CONCATENATE(E$4,"++"),NieStac!$R21))=FALSE,IF(ISERR(FIND(CONCATENATE(E$4,"+++"),NieStac!$R21))=FALSE,"+++","++"),"+")," ")," ")</f>
        <v xml:space="preserve"> </v>
      </c>
      <c r="F14" s="16" t="str">
        <f>IF(ISERR(FIND(F$4,NieStac!$R21))=FALSE,IF(ISERR(FIND(CONCATENATE(F$4,"+"),NieStac!$R21))=FALSE,IF(ISERR(FIND(CONCATENATE(F$4,"++"),NieStac!$R21))=FALSE,IF(ISERR(FIND(CONCATENATE(F$4,"+++"),NieStac!$R21))=FALSE,"+++","++"),"+")," ")," ")</f>
        <v xml:space="preserve"> </v>
      </c>
      <c r="G14" s="16" t="str">
        <f>IF(ISERR(FIND(G$4,NieStac!$R21))=FALSE,IF(ISERR(FIND(CONCATENATE(G$4,"+"),NieStac!$R21))=FALSE,IF(ISERR(FIND(CONCATENATE(G$4,"++"),NieStac!$R21))=FALSE,IF(ISERR(FIND(CONCATENATE(G$4,"+++"),NieStac!$R21))=FALSE,"+++","++"),"+")," ")," ")</f>
        <v xml:space="preserve"> </v>
      </c>
      <c r="H14" s="16" t="str">
        <f>IF(ISERR(FIND(H$4,NieStac!$R21))=FALSE,IF(ISERR(FIND(CONCATENATE(H$4,"+"),NieStac!$R21))=FALSE,IF(ISERR(FIND(CONCATENATE(H$4,"++"),NieStac!$R21))=FALSE,IF(ISERR(FIND(CONCATENATE(H$4,"+++"),NieStac!$R21))=FALSE,"+++","++"),"+")," ")," ")</f>
        <v xml:space="preserve"> </v>
      </c>
      <c r="I14" s="16" t="str">
        <f>IF(ISERR(FIND(I$4,NieStac!$R21))=FALSE,IF(ISERR(FIND(CONCATENATE(I$4,"+"),NieStac!$R21))=FALSE,IF(ISERR(FIND(CONCATENATE(I$4,"++"),NieStac!$R21))=FALSE,IF(ISERR(FIND(CONCATENATE(I$4,"+++"),NieStac!$R21))=FALSE,"+++","++"),"+")," ")," ")</f>
        <v xml:space="preserve"> </v>
      </c>
      <c r="J14" s="16" t="str">
        <f>IF(ISERR(FIND(J$4,NieStac!$R21))=FALSE,IF(ISERR(FIND(CONCATENATE(J$4,"+"),NieStac!$R21))=FALSE,IF(ISERR(FIND(CONCATENATE(J$4,"++"),NieStac!$R21))=FALSE,IF(ISERR(FIND(CONCATENATE(J$4,"+++"),NieStac!$R21))=FALSE,"+++","++"),"+")," ")," ")</f>
        <v xml:space="preserve"> </v>
      </c>
      <c r="K14" s="16" t="str">
        <f>IF(ISERR(FIND(K$4,NieStac!$R21))=FALSE,IF(ISERR(FIND(CONCATENATE(K$4,"+"),NieStac!$R21))=FALSE,IF(ISERR(FIND(CONCATENATE(K$4,"++"),NieStac!$R21))=FALSE,IF(ISERR(FIND(CONCATENATE(K$4,"+++"),NieStac!$R21))=FALSE,"+++","++"),"+")," ")," ")</f>
        <v xml:space="preserve"> </v>
      </c>
      <c r="L14" s="16" t="str">
        <f>IF(ISERR(FIND(L$4,NieStac!$R21))=FALSE,IF(ISERR(FIND(CONCATENATE(L$4,"+"),NieStac!$R21))=FALSE,IF(ISERR(FIND(CONCATENATE(L$4,"++"),NieStac!$R21))=FALSE,IF(ISERR(FIND(CONCATENATE(L$4,"+++"),NieStac!$R21))=FALSE,"+++","++"),"+")," ")," ")</f>
        <v xml:space="preserve"> </v>
      </c>
      <c r="M14" s="16" t="str">
        <f>IF(ISERR(FIND(M$4,NieStac!$R21))=FALSE,IF(ISERR(FIND(CONCATENATE(M$4,"+"),NieStac!$R21))=FALSE,IF(ISERR(FIND(CONCATENATE(M$4,"++"),NieStac!$R21))=FALSE,IF(ISERR(FIND(CONCATENATE(M$4,"+++"),NieStac!$R21))=FALSE,"+++","++"),"+")," ")," ")</f>
        <v xml:space="preserve"> </v>
      </c>
      <c r="N14" s="16" t="str">
        <f>IF(ISERR(FIND(N$4,NieStac!$R21))=FALSE,IF(ISERR(FIND(CONCATENATE(N$4,"+"),NieStac!$R21))=FALSE,IF(ISERR(FIND(CONCATENATE(N$4,"++"),NieStac!$R21))=FALSE,IF(ISERR(FIND(CONCATENATE(N$4,"+++"),NieStac!$R21))=FALSE,"+++","++"),"+")," ")," ")</f>
        <v xml:space="preserve"> </v>
      </c>
      <c r="O14" s="16" t="str">
        <f>IF(ISERR(FIND(O$4,NieStac!$R21))=FALSE,IF(ISERR(FIND(CONCATENATE(O$4,"+"),NieStac!$R21))=FALSE,IF(ISERR(FIND(CONCATENATE(O$4,"++"),NieStac!$R21))=FALSE,IF(ISERR(FIND(CONCATENATE(O$4,"+++"),NieStac!$R21))=FALSE,"+++","++"),"+")," ")," ")</f>
        <v>+</v>
      </c>
      <c r="P14" s="16" t="str">
        <f>IF(ISERR(FIND(P$4,NieStac!$R21))=FALSE,IF(ISERR(FIND(CONCATENATE(P$4,"+"),NieStac!$R21))=FALSE,IF(ISERR(FIND(CONCATENATE(P$4,"++"),NieStac!$R21))=FALSE,IF(ISERR(FIND(CONCATENATE(P$4,"+++"),NieStac!$R21))=FALSE,"+++","++"),"+")," ")," ")</f>
        <v>+</v>
      </c>
      <c r="Q14" s="16" t="str">
        <f>IF(ISERR(FIND(Q$4,NieStac!$R21))=FALSE,IF(ISERR(FIND(CONCATENATE(Q$4,"+"),NieStac!$R21))=FALSE,IF(ISERR(FIND(CONCATENATE(Q$4,"++"),NieStac!$R21))=FALSE,IF(ISERR(FIND(CONCATENATE(Q$4,"+++"),NieStac!$R21))=FALSE,"+++","++"),"+")," ")," ")</f>
        <v xml:space="preserve"> </v>
      </c>
      <c r="R14" s="16" t="str">
        <f>IF(ISERR(FIND(R$4,NieStac!$R21))=FALSE,IF(ISERR(FIND(CONCATENATE(R$4,"+"),NieStac!$R21))=FALSE,IF(ISERR(FIND(CONCATENATE(R$4,"++"),NieStac!$R21))=FALSE,IF(ISERR(FIND(CONCATENATE(R$4,"+++"),NieStac!$R21))=FALSE,"+++","++"),"+")," ")," ")</f>
        <v>+</v>
      </c>
      <c r="S14" s="16" t="str">
        <f>IF(ISERR(FIND(S$4,NieStac!$R21))=FALSE,IF(ISERR(FIND(CONCATENATE(S$4,"+"),NieStac!$R21))=FALSE,IF(ISERR(FIND(CONCATENATE(S$4,"++"),NieStac!$R21))=FALSE,IF(ISERR(FIND(CONCATENATE(S$4,"+++"),NieStac!$R21))=FALSE,"+++","++"),"+")," ")," ")</f>
        <v xml:space="preserve"> </v>
      </c>
      <c r="T14" s="94" t="str">
        <f>NieStac!$C21</f>
        <v>Przedmiot społeczno-humanistyczny: Organizacja i finansowanie prac badawczo-rozwojowych</v>
      </c>
      <c r="U14" s="16" t="str">
        <f>IF(ISERR(FIND(U$4,NieStac!$S21))=FALSE,IF(ISERR(FIND(CONCATENATE(U$4,"+"),NieStac!$S21))=FALSE,IF(ISERR(FIND(CONCATENATE(U$4,"++"),NieStac!$S21))=FALSE,IF(ISERR(FIND(CONCATENATE(U$4,"+++"),NieStac!$S21))=FALSE,"+++","++"),"+")," ")," ")</f>
        <v xml:space="preserve"> </v>
      </c>
      <c r="V14" s="16" t="str">
        <f>IF(ISERR(FIND(V$4,NieStac!$S21))=FALSE,IF(ISERR(FIND(CONCATENATE(V$4,"+"),NieStac!$S21))=FALSE,IF(ISERR(FIND(CONCATENATE(V$4,"++"),NieStac!$S21))=FALSE,IF(ISERR(FIND(CONCATENATE(V$4,"+++"),NieStac!$S21))=FALSE,"+++","++"),"+")," ")," ")</f>
        <v>+</v>
      </c>
      <c r="W14" s="16" t="str">
        <f>IF(ISERR(FIND(W$4,NieStac!$S21))=FALSE,IF(ISERR(FIND(CONCATENATE(W$4,"+"),NieStac!$S21))=FALSE,IF(ISERR(FIND(CONCATENATE(W$4,"++"),NieStac!$S21))=FALSE,IF(ISERR(FIND(CONCATENATE(W$4,"+++"),NieStac!$S21))=FALSE,"+++","++"),"+")," ")," ")</f>
        <v>+</v>
      </c>
      <c r="X14" s="16" t="str">
        <f>IF(ISERR(FIND(X$4,NieStac!$S21))=FALSE,IF(ISERR(FIND(CONCATENATE(X$4,"+"),NieStac!$S21))=FALSE,IF(ISERR(FIND(CONCATENATE(X$4,"++"),NieStac!$S21))=FALSE,IF(ISERR(FIND(CONCATENATE(X$4,"+++"),NieStac!$S21))=FALSE,"+++","++"),"+")," ")," ")</f>
        <v xml:space="preserve"> </v>
      </c>
      <c r="Y14" s="16" t="str">
        <f>IF(ISERR(FIND(Y$4,NieStac!$S21))=FALSE,IF(ISERR(FIND(CONCATENATE(Y$4,"+"),NieStac!$S21))=FALSE,IF(ISERR(FIND(CONCATENATE(Y$4,"++"),NieStac!$S21))=FALSE,IF(ISERR(FIND(CONCATENATE(Y$4,"+++"),NieStac!$S21))=FALSE,"+++","++"),"+")," ")," ")</f>
        <v xml:space="preserve"> </v>
      </c>
      <c r="Z14" s="16" t="str">
        <f>IF(ISERR(FIND(Z$4,NieStac!$S21))=FALSE,IF(ISERR(FIND(CONCATENATE(Z$4,"+"),NieStac!$S21))=FALSE,IF(ISERR(FIND(CONCATENATE(Z$4,"++"),NieStac!$S21))=FALSE,IF(ISERR(FIND(CONCATENATE(Z$4,"+++"),NieStac!$S21))=FALSE,"+++","++"),"+")," ")," ")</f>
        <v xml:space="preserve"> </v>
      </c>
      <c r="AA14" s="16" t="str">
        <f>IF(ISERR(FIND(AA$4,NieStac!$S21))=FALSE,IF(ISERR(FIND(CONCATENATE(AA$4,"+"),NieStac!$S21))=FALSE,IF(ISERR(FIND(CONCATENATE(AA$4,"++"),NieStac!$S21))=FALSE,IF(ISERR(FIND(CONCATENATE(AA$4,"+++"),NieStac!$S21))=FALSE,"+++","++"),"+")," ")," ")</f>
        <v xml:space="preserve"> </v>
      </c>
      <c r="AB14" s="16" t="str">
        <f>IF(ISERR(FIND(AB$4,NieStac!$S21))=FALSE,IF(ISERR(FIND(CONCATENATE(AB$4,"+"),NieStac!$S21))=FALSE,IF(ISERR(FIND(CONCATENATE(AB$4,"++"),NieStac!$S21))=FALSE,IF(ISERR(FIND(CONCATENATE(AB$4,"+++"),NieStac!$S21))=FALSE,"+++","++"),"+")," ")," ")</f>
        <v xml:space="preserve"> </v>
      </c>
      <c r="AC14" s="16" t="str">
        <f>IF(ISERR(FIND(AC$4,NieStac!$S21))=FALSE,IF(ISERR(FIND(CONCATENATE(AC$4,"+"),NieStac!$S21))=FALSE,IF(ISERR(FIND(CONCATENATE(AC$4,"++"),NieStac!$S21))=FALSE,IF(ISERR(FIND(CONCATENATE(AC$4,"+++"),NieStac!$S21))=FALSE,"+++","++"),"+")," ")," ")</f>
        <v xml:space="preserve"> </v>
      </c>
      <c r="AD14" s="16" t="str">
        <f>IF(ISERR(FIND(AD$4,NieStac!$S21))=FALSE,IF(ISERR(FIND(CONCATENATE(AD$4,"+"),NieStac!$S21))=FALSE,IF(ISERR(FIND(CONCATENATE(AD$4,"++"),NieStac!$S21))=FALSE,IF(ISERR(FIND(CONCATENATE(AD$4,"+++"),NieStac!$S21))=FALSE,"+++","++"),"+")," ")," ")</f>
        <v xml:space="preserve"> </v>
      </c>
      <c r="AE14" s="16" t="str">
        <f>IF(ISERR(FIND(AE$4,NieStac!$S21))=FALSE,IF(ISERR(FIND(CONCATENATE(AE$4,"+"),NieStac!$S21))=FALSE,IF(ISERR(FIND(CONCATENATE(AE$4,"++"),NieStac!$S21))=FALSE,IF(ISERR(FIND(CONCATENATE(AE$4,"+++"),NieStac!$S21))=FALSE,"+++","++"),"+")," ")," ")</f>
        <v xml:space="preserve"> </v>
      </c>
      <c r="AF14" s="16" t="str">
        <f>IF(ISERR(FIND(AF$4,NieStac!$S21))=FALSE,IF(ISERR(FIND(CONCATENATE(AF$4,"+"),NieStac!$S21))=FALSE,IF(ISERR(FIND(CONCATENATE(AF$4,"++"),NieStac!$S21))=FALSE,IF(ISERR(FIND(CONCATENATE(AF$4,"+++"),NieStac!$S21))=FALSE,"+++","++"),"+")," ")," ")</f>
        <v xml:space="preserve"> </v>
      </c>
      <c r="AG14" s="16" t="str">
        <f>IF(ISERR(FIND(AG$4,NieStac!$S21))=FALSE,IF(ISERR(FIND(CONCATENATE(AG$4,"+"),NieStac!$S21))=FALSE,IF(ISERR(FIND(CONCATENATE(AG$4,"++"),NieStac!$S21))=FALSE,IF(ISERR(FIND(CONCATENATE(AG$4,"+++"),NieStac!$S21))=FALSE,"+++","++"),"+")," ")," ")</f>
        <v xml:space="preserve"> </v>
      </c>
      <c r="AH14" s="16" t="str">
        <f>IF(ISERR(FIND(AH$4,NieStac!$S21))=FALSE,IF(ISERR(FIND(CONCATENATE(AH$4,"+"),NieStac!$S21))=FALSE,IF(ISERR(FIND(CONCATENATE(AH$4,"++"),NieStac!$S21))=FALSE,IF(ISERR(FIND(CONCATENATE(AH$4,"+++"),NieStac!$S21))=FALSE,"+++","++"),"+")," ")," ")</f>
        <v>+</v>
      </c>
      <c r="AI14" s="16" t="str">
        <f>IF(ISERR(FIND(AI$4,NieStac!$S21))=FALSE,IF(ISERR(FIND(CONCATENATE(AI$4,"+"),NieStac!$S21))=FALSE,IF(ISERR(FIND(CONCATENATE(AI$4,"++"),NieStac!$S21))=FALSE,IF(ISERR(FIND(CONCATENATE(AI$4,"+++"),NieStac!$S21))=FALSE,"+++","++"),"+")," ")," ")</f>
        <v xml:space="preserve"> </v>
      </c>
      <c r="AJ14" s="16" t="str">
        <f>IF(ISERR(FIND(AJ$4,NieStac!$S21))=FALSE,IF(ISERR(FIND(CONCATENATE(AJ$4,"+"),NieStac!$S21))=FALSE,IF(ISERR(FIND(CONCATENATE(AJ$4,"++"),NieStac!$S21))=FALSE,IF(ISERR(FIND(CONCATENATE(AJ$4,"+++"),NieStac!$S21))=FALSE,"+++","++"),"+")," ")," ")</f>
        <v xml:space="preserve"> </v>
      </c>
      <c r="AK14" s="16" t="str">
        <f>IF(ISERR(FIND(AK$4,NieStac!$S21))=FALSE,IF(ISERR(FIND(CONCATENATE(AK$4,"+"),NieStac!$S21))=FALSE,IF(ISERR(FIND(CONCATENATE(AK$4,"++"),NieStac!$S21))=FALSE,IF(ISERR(FIND(CONCATENATE(AK$4,"+++"),NieStac!$S21))=FALSE,"+++","++"),"+")," ")," ")</f>
        <v xml:space="preserve"> </v>
      </c>
      <c r="AL14" s="16" t="str">
        <f>IF(ISERR(FIND(AL$4,NieStac!$S21))=FALSE,IF(ISERR(FIND(CONCATENATE(AL$4,"+"),NieStac!$S21))=FALSE,IF(ISERR(FIND(CONCATENATE(AL$4,"++"),NieStac!$S21))=FALSE,IF(ISERR(FIND(CONCATENATE(AL$4,"+++"),NieStac!$S21))=FALSE,"+++","++"),"+")," ")," ")</f>
        <v>+</v>
      </c>
      <c r="AM14" s="16" t="str">
        <f>IF(ISERR(FIND(AM$4,NieStac!$S21))=FALSE,IF(ISERR(FIND(CONCATENATE(AM$4,"+"),NieStac!$S21))=FALSE,IF(ISERR(FIND(CONCATENATE(AM$4,"++"),NieStac!$S21))=FALSE,IF(ISERR(FIND(CONCATENATE(AM$4,"+++"),NieStac!$S21))=FALSE,"+++","++"),"+")," ")," ")</f>
        <v xml:space="preserve"> </v>
      </c>
      <c r="AN14" s="16" t="str">
        <f>IF(ISERR(FIND(AN$4,NieStac!$S21))=FALSE,IF(ISERR(FIND(CONCATENATE(AN$4,"+"),NieStac!$S21))=FALSE,IF(ISERR(FIND(CONCATENATE(AN$4,"++"),NieStac!$S21))=FALSE,IF(ISERR(FIND(CONCATENATE(AN$4,"+++"),NieStac!$S21))=FALSE,"+++","++"),"+")," ")," ")</f>
        <v xml:space="preserve"> </v>
      </c>
      <c r="AO14" s="16" t="str">
        <f>IF(ISERR(FIND(AO$4,NieStac!$S21))=FALSE,IF(ISERR(FIND(CONCATENATE(AO$4,"+"),NieStac!$S21))=FALSE,IF(ISERR(FIND(CONCATENATE(AO$4,"++"),NieStac!$S21))=FALSE,IF(ISERR(FIND(CONCATENATE(AO$4,"+++"),NieStac!$S21))=FALSE,"+++","++"),"+")," ")," ")</f>
        <v xml:space="preserve"> </v>
      </c>
      <c r="AP14" s="16" t="str">
        <f>IF(ISERR(FIND(AP$4,NieStac!$S21))=FALSE,IF(ISERR(FIND(CONCATENATE(AP$4,"+"),NieStac!$S21))=FALSE,IF(ISERR(FIND(CONCATENATE(AP$4,"++"),NieStac!$S21))=FALSE,IF(ISERR(FIND(CONCATENATE(AP$4,"+++"),NieStac!$S21))=FALSE,"+++","++"),"+")," ")," ")</f>
        <v xml:space="preserve"> </v>
      </c>
      <c r="AQ14" s="16" t="str">
        <f>IF(ISERR(FIND(AQ$4,NieStac!$S21))=FALSE,IF(ISERR(FIND(CONCATENATE(AQ$4,"+"),NieStac!$S21))=FALSE,IF(ISERR(FIND(CONCATENATE(AQ$4,"++"),NieStac!$S21))=FALSE,IF(ISERR(FIND(CONCATENATE(AQ$4,"+++"),NieStac!$S21))=FALSE,"+++","++"),"+")," ")," ")</f>
        <v xml:space="preserve"> </v>
      </c>
      <c r="AR14" s="16" t="str">
        <f>IF(ISERR(FIND(AR$4,NieStac!$S21))=FALSE,IF(ISERR(FIND(CONCATENATE(AR$4,"+"),NieStac!$S21))=FALSE,IF(ISERR(FIND(CONCATENATE(AR$4,"++"),NieStac!$S21))=FALSE,IF(ISERR(FIND(CONCATENATE(AR$4,"+++"),NieStac!$S21))=FALSE,"+++","++"),"+")," ")," ")</f>
        <v>+</v>
      </c>
      <c r="AS14" s="16" t="str">
        <f>IF(ISERR(FIND(AS$4,NieStac!$S21))=FALSE,IF(ISERR(FIND(CONCATENATE(AS$4,"+"),NieStac!$S21))=FALSE,IF(ISERR(FIND(CONCATENATE(AS$4,"++"),NieStac!$S21))=FALSE,IF(ISERR(FIND(CONCATENATE(AS$4,"+++"),NieStac!$S21))=FALSE,"+++","++"),"+")," ")," ")</f>
        <v xml:space="preserve"> </v>
      </c>
      <c r="AT14" s="16" t="str">
        <f>IF(ISERR(FIND(AT$4,NieStac!$S21))=FALSE,IF(ISERR(FIND(CONCATENATE(AT$4,"+"),NieStac!$S21))=FALSE,IF(ISERR(FIND(CONCATENATE(AT$4,"++"),NieStac!$S21))=FALSE,IF(ISERR(FIND(CONCATENATE(AT$4,"+++"),NieStac!$S21))=FALSE,"+++","++"),"+")," ")," ")</f>
        <v xml:space="preserve"> </v>
      </c>
      <c r="AU14" s="16" t="str">
        <f>IF(ISERR(FIND(AU$4,NieStac!$S21))=FALSE,IF(ISERR(FIND(CONCATENATE(AU$4,"+"),NieStac!$S21))=FALSE,IF(ISERR(FIND(CONCATENATE(AU$4,"++"),NieStac!$S21))=FALSE,IF(ISERR(FIND(CONCATENATE(AU$4,"+++"),NieStac!$S21))=FALSE,"+++","++"),"+")," ")," ")</f>
        <v xml:space="preserve"> </v>
      </c>
      <c r="AV14" s="94" t="str">
        <f>NieStac!$C21</f>
        <v>Przedmiot społeczno-humanistyczny: Organizacja i finansowanie prac badawczo-rozwojowych</v>
      </c>
      <c r="AW14" s="16" t="str">
        <f>IF(ISERR(FIND(AW$4,NieStac!$T21))=FALSE,IF(ISERR(FIND(CONCATENATE(AW$4,"+"),NieStac!$T21))=FALSE,IF(ISERR(FIND(CONCATENATE(AW$4,"++"),NieStac!$T21))=FALSE,IF(ISERR(FIND(CONCATENATE(AW$4,"+++"),NieStac!$T21))=FALSE,"+++","++"),"+")," ")," ")</f>
        <v xml:space="preserve"> </v>
      </c>
      <c r="AX14" s="16" t="str">
        <f>IF(ISERR(FIND(AX$4,NieStac!$T21))=FALSE,IF(ISERR(FIND(CONCATENATE(AX$4,"+"),NieStac!$T21))=FALSE,IF(ISERR(FIND(CONCATENATE(AX$4,"++"),NieStac!$T21))=FALSE,IF(ISERR(FIND(CONCATENATE(AX$4,"+++"),NieStac!$T21))=FALSE,"+++","++"),"+")," ")," ")</f>
        <v xml:space="preserve"> </v>
      </c>
      <c r="AY14" s="16" t="str">
        <f>IF(ISERR(FIND(AY$4,NieStac!$T21))=FALSE,IF(ISERR(FIND(CONCATENATE(AY$4,"+"),NieStac!$T21))=FALSE,IF(ISERR(FIND(CONCATENATE(AY$4,"++"),NieStac!$T21))=FALSE,IF(ISERR(FIND(CONCATENATE(AY$4,"+++"),NieStac!$T21))=FALSE,"+++","++"),"+")," ")," ")</f>
        <v>+</v>
      </c>
      <c r="AZ14" s="16" t="str">
        <f>IF(ISERR(FIND(AZ$4,NieStac!$T21))=FALSE,IF(ISERR(FIND(CONCATENATE(AZ$4,"+"),NieStac!$T21))=FALSE,IF(ISERR(FIND(CONCATENATE(AZ$4,"++"),NieStac!$T21))=FALSE,IF(ISERR(FIND(CONCATENATE(AZ$4,"+++"),NieStac!$T21))=FALSE,"+++","++"),"+")," ")," ")</f>
        <v xml:space="preserve"> </v>
      </c>
      <c r="BA14" s="16" t="str">
        <f>IF(ISERR(FIND(BA$4,NieStac!$T21))=FALSE,IF(ISERR(FIND(CONCATENATE(BA$4,"+"),NieStac!$T21))=FALSE,IF(ISERR(FIND(CONCATENATE(BA$4,"++"),NieStac!$T21))=FALSE,IF(ISERR(FIND(CONCATENATE(BA$4,"+++"),NieStac!$T21))=FALSE,"+++","++"),"+")," ")," ")</f>
        <v>+</v>
      </c>
      <c r="BB14" s="16" t="str">
        <f>IF(ISERR(FIND(BB$4,NieStac!$T21))=FALSE,IF(ISERR(FIND(CONCATENATE(BB$4,"+"),NieStac!$T21))=FALSE,IF(ISERR(FIND(CONCATENATE(BB$4,"++"),NieStac!$T21))=FALSE,IF(ISERR(FIND(CONCATENATE(BB$4,"+++"),NieStac!$T21))=FALSE,"+++","++"),"+")," ")," ")</f>
        <v xml:space="preserve"> </v>
      </c>
    </row>
    <row r="15" spans="1:54">
      <c r="A15" s="94" t="str">
        <f>NieStac!$C22</f>
        <v>Programowanie robotów przemysłowych</v>
      </c>
      <c r="B15" s="16" t="str">
        <f>IF(ISERR(FIND(B$4,NieStac!$R22))=FALSE,IF(ISERR(FIND(CONCATENATE(B$4,"+"),NieStac!$R22))=FALSE,IF(ISERR(FIND(CONCATENATE(B$4,"++"),NieStac!$R22))=FALSE,IF(ISERR(FIND(CONCATENATE(B$4,"+++"),NieStac!$R22))=FALSE,"+++","++"),"+")," ")," ")</f>
        <v>+</v>
      </c>
      <c r="C15" s="16" t="str">
        <f>IF(ISERR(FIND(C$4,NieStac!$R22))=FALSE,IF(ISERR(FIND(CONCATENATE(C$4,"+"),NieStac!$R22))=FALSE,IF(ISERR(FIND(CONCATENATE(C$4,"++"),NieStac!$R22))=FALSE,IF(ISERR(FIND(CONCATENATE(C$4,"+++"),NieStac!$R22))=FALSE,"+++","++"),"+")," ")," ")</f>
        <v xml:space="preserve"> </v>
      </c>
      <c r="D15" s="16" t="str">
        <f>IF(ISERR(FIND(D$4,NieStac!$R22))=FALSE,IF(ISERR(FIND(CONCATENATE(D$4,"+"),NieStac!$R22))=FALSE,IF(ISERR(FIND(CONCATENATE(D$4,"++"),NieStac!$R22))=FALSE,IF(ISERR(FIND(CONCATENATE(D$4,"+++"),NieStac!$R22))=FALSE,"+++","++"),"+")," ")," ")</f>
        <v>+</v>
      </c>
      <c r="E15" s="16" t="str">
        <f>IF(ISERR(FIND(E$4,NieStac!$R22))=FALSE,IF(ISERR(FIND(CONCATENATE(E$4,"+"),NieStac!$R22))=FALSE,IF(ISERR(FIND(CONCATENATE(E$4,"++"),NieStac!$R22))=FALSE,IF(ISERR(FIND(CONCATENATE(E$4,"+++"),NieStac!$R22))=FALSE,"+++","++"),"+")," ")," ")</f>
        <v xml:space="preserve"> </v>
      </c>
      <c r="F15" s="16" t="str">
        <f>IF(ISERR(FIND(F$4,NieStac!$R22))=FALSE,IF(ISERR(FIND(CONCATENATE(F$4,"+"),NieStac!$R22))=FALSE,IF(ISERR(FIND(CONCATENATE(F$4,"++"),NieStac!$R22))=FALSE,IF(ISERR(FIND(CONCATENATE(F$4,"+++"),NieStac!$R22))=FALSE,"+++","++"),"+")," ")," ")</f>
        <v xml:space="preserve"> </v>
      </c>
      <c r="G15" s="16" t="str">
        <f>IF(ISERR(FIND(G$4,NieStac!$R22))=FALSE,IF(ISERR(FIND(CONCATENATE(G$4,"+"),NieStac!$R22))=FALSE,IF(ISERR(FIND(CONCATENATE(G$4,"++"),NieStac!$R22))=FALSE,IF(ISERR(FIND(CONCATENATE(G$4,"+++"),NieStac!$R22))=FALSE,"+++","++"),"+")," ")," ")</f>
        <v xml:space="preserve"> </v>
      </c>
      <c r="H15" s="16" t="str">
        <f>IF(ISERR(FIND(H$4,NieStac!$R22))=FALSE,IF(ISERR(FIND(CONCATENATE(H$4,"+"),NieStac!$R22))=FALSE,IF(ISERR(FIND(CONCATENATE(H$4,"++"),NieStac!$R22))=FALSE,IF(ISERR(FIND(CONCATENATE(H$4,"+++"),NieStac!$R22))=FALSE,"+++","++"),"+")," ")," ")</f>
        <v xml:space="preserve"> </v>
      </c>
      <c r="I15" s="16" t="str">
        <f>IF(ISERR(FIND(I$4,NieStac!$R22))=FALSE,IF(ISERR(FIND(CONCATENATE(I$4,"+"),NieStac!$R22))=FALSE,IF(ISERR(FIND(CONCATENATE(I$4,"++"),NieStac!$R22))=FALSE,IF(ISERR(FIND(CONCATENATE(I$4,"+++"),NieStac!$R22))=FALSE,"+++","++"),"+")," ")," ")</f>
        <v xml:space="preserve"> </v>
      </c>
      <c r="J15" s="16" t="str">
        <f>IF(ISERR(FIND(J$4,NieStac!$R22))=FALSE,IF(ISERR(FIND(CONCATENATE(J$4,"+"),NieStac!$R22))=FALSE,IF(ISERR(FIND(CONCATENATE(J$4,"++"),NieStac!$R22))=FALSE,IF(ISERR(FIND(CONCATENATE(J$4,"+++"),NieStac!$R22))=FALSE,"+++","++"),"+")," ")," ")</f>
        <v xml:space="preserve"> </v>
      </c>
      <c r="K15" s="16" t="str">
        <f>IF(ISERR(FIND(K$4,NieStac!$R22))=FALSE,IF(ISERR(FIND(CONCATENATE(K$4,"+"),NieStac!$R22))=FALSE,IF(ISERR(FIND(CONCATENATE(K$4,"++"),NieStac!$R22))=FALSE,IF(ISERR(FIND(CONCATENATE(K$4,"+++"),NieStac!$R22))=FALSE,"+++","++"),"+")," ")," ")</f>
        <v>+</v>
      </c>
      <c r="L15" s="16" t="str">
        <f>IF(ISERR(FIND(L$4,NieStac!$R22))=FALSE,IF(ISERR(FIND(CONCATENATE(L$4,"+"),NieStac!$R22))=FALSE,IF(ISERR(FIND(CONCATENATE(L$4,"++"),NieStac!$R22))=FALSE,IF(ISERR(FIND(CONCATENATE(L$4,"+++"),NieStac!$R22))=FALSE,"+++","++"),"+")," ")," ")</f>
        <v xml:space="preserve"> </v>
      </c>
      <c r="M15" s="16" t="str">
        <f>IF(ISERR(FIND(M$4,NieStac!$R22))=FALSE,IF(ISERR(FIND(CONCATENATE(M$4,"+"),NieStac!$R22))=FALSE,IF(ISERR(FIND(CONCATENATE(M$4,"++"),NieStac!$R22))=FALSE,IF(ISERR(FIND(CONCATENATE(M$4,"+++"),NieStac!$R22))=FALSE,"+++","++"),"+")," ")," ")</f>
        <v>+</v>
      </c>
      <c r="N15" s="16" t="str">
        <f>IF(ISERR(FIND(N$4,NieStac!$R22))=FALSE,IF(ISERR(FIND(CONCATENATE(N$4,"+"),NieStac!$R22))=FALSE,IF(ISERR(FIND(CONCATENATE(N$4,"++"),NieStac!$R22))=FALSE,IF(ISERR(FIND(CONCATENATE(N$4,"+++"),NieStac!$R22))=FALSE,"+++","++"),"+")," ")," ")</f>
        <v xml:space="preserve"> </v>
      </c>
      <c r="O15" s="16" t="str">
        <f>IF(ISERR(FIND(O$4,NieStac!$R22))=FALSE,IF(ISERR(FIND(CONCATENATE(O$4,"+"),NieStac!$R22))=FALSE,IF(ISERR(FIND(CONCATENATE(O$4,"++"),NieStac!$R22))=FALSE,IF(ISERR(FIND(CONCATENATE(O$4,"+++"),NieStac!$R22))=FALSE,"+++","++"),"+")," ")," ")</f>
        <v xml:space="preserve"> </v>
      </c>
      <c r="P15" s="16" t="str">
        <f>IF(ISERR(FIND(P$4,NieStac!$R22))=FALSE,IF(ISERR(FIND(CONCATENATE(P$4,"+"),NieStac!$R22))=FALSE,IF(ISERR(FIND(CONCATENATE(P$4,"++"),NieStac!$R22))=FALSE,IF(ISERR(FIND(CONCATENATE(P$4,"+++"),NieStac!$R22))=FALSE,"+++","++"),"+")," ")," ")</f>
        <v xml:space="preserve"> </v>
      </c>
      <c r="Q15" s="16" t="str">
        <f>IF(ISERR(FIND(Q$4,NieStac!$R22))=FALSE,IF(ISERR(FIND(CONCATENATE(Q$4,"+"),NieStac!$R22))=FALSE,IF(ISERR(FIND(CONCATENATE(Q$4,"++"),NieStac!$R22))=FALSE,IF(ISERR(FIND(CONCATENATE(Q$4,"+++"),NieStac!$R22))=FALSE,"+++","++"),"+")," ")," ")</f>
        <v xml:space="preserve"> </v>
      </c>
      <c r="R15" s="16" t="str">
        <f>IF(ISERR(FIND(R$4,NieStac!$R22))=FALSE,IF(ISERR(FIND(CONCATENATE(R$4,"+"),NieStac!$R22))=FALSE,IF(ISERR(FIND(CONCATENATE(R$4,"++"),NieStac!$R22))=FALSE,IF(ISERR(FIND(CONCATENATE(R$4,"+++"),NieStac!$R22))=FALSE,"+++","++"),"+")," ")," ")</f>
        <v xml:space="preserve"> </v>
      </c>
      <c r="S15" s="16" t="str">
        <f>IF(ISERR(FIND(S$4,NieStac!$R22))=FALSE,IF(ISERR(FIND(CONCATENATE(S$4,"+"),NieStac!$R22))=FALSE,IF(ISERR(FIND(CONCATENATE(S$4,"++"),NieStac!$R22))=FALSE,IF(ISERR(FIND(CONCATENATE(S$4,"+++"),NieStac!$R22))=FALSE,"+++","++"),"+")," ")," ")</f>
        <v xml:space="preserve"> </v>
      </c>
      <c r="T15" s="94" t="str">
        <f>NieStac!$C22</f>
        <v>Programowanie robotów przemysłowych</v>
      </c>
      <c r="U15" s="16" t="str">
        <f>IF(ISERR(FIND(U$4,NieStac!$S22))=FALSE,IF(ISERR(FIND(CONCATENATE(U$4,"+"),NieStac!$S22))=FALSE,IF(ISERR(FIND(CONCATENATE(U$4,"++"),NieStac!$S22))=FALSE,IF(ISERR(FIND(CONCATENATE(U$4,"+++"),NieStac!$S22))=FALSE,"+++","++"),"+")," ")," ")</f>
        <v xml:space="preserve"> </v>
      </c>
      <c r="V15" s="16" t="str">
        <f>IF(ISERR(FIND(V$4,NieStac!$S22))=FALSE,IF(ISERR(FIND(CONCATENATE(V$4,"+"),NieStac!$S22))=FALSE,IF(ISERR(FIND(CONCATENATE(V$4,"++"),NieStac!$S22))=FALSE,IF(ISERR(FIND(CONCATENATE(V$4,"+++"),NieStac!$S22))=FALSE,"+++","++"),"+")," ")," ")</f>
        <v xml:space="preserve"> </v>
      </c>
      <c r="W15" s="16" t="str">
        <f>IF(ISERR(FIND(W$4,NieStac!$S22))=FALSE,IF(ISERR(FIND(CONCATENATE(W$4,"+"),NieStac!$S22))=FALSE,IF(ISERR(FIND(CONCATENATE(W$4,"++"),NieStac!$S22))=FALSE,IF(ISERR(FIND(CONCATENATE(W$4,"+++"),NieStac!$S22))=FALSE,"+++","++"),"+")," ")," ")</f>
        <v xml:space="preserve"> </v>
      </c>
      <c r="X15" s="16" t="str">
        <f>IF(ISERR(FIND(X$4,NieStac!$S22))=FALSE,IF(ISERR(FIND(CONCATENATE(X$4,"+"),NieStac!$S22))=FALSE,IF(ISERR(FIND(CONCATENATE(X$4,"++"),NieStac!$S22))=FALSE,IF(ISERR(FIND(CONCATENATE(X$4,"+++"),NieStac!$S22))=FALSE,"+++","++"),"+")," ")," ")</f>
        <v xml:space="preserve"> </v>
      </c>
      <c r="Y15" s="16" t="str">
        <f>IF(ISERR(FIND(Y$4,NieStac!$S22))=FALSE,IF(ISERR(FIND(CONCATENATE(Y$4,"+"),NieStac!$S22))=FALSE,IF(ISERR(FIND(CONCATENATE(Y$4,"++"),NieStac!$S22))=FALSE,IF(ISERR(FIND(CONCATENATE(Y$4,"+++"),NieStac!$S22))=FALSE,"+++","++"),"+")," ")," ")</f>
        <v xml:space="preserve"> </v>
      </c>
      <c r="Z15" s="16" t="str">
        <f>IF(ISERR(FIND(Z$4,NieStac!$S22))=FALSE,IF(ISERR(FIND(CONCATENATE(Z$4,"+"),NieStac!$S22))=FALSE,IF(ISERR(FIND(CONCATENATE(Z$4,"++"),NieStac!$S22))=FALSE,IF(ISERR(FIND(CONCATENATE(Z$4,"+++"),NieStac!$S22))=FALSE,"+++","++"),"+")," ")," ")</f>
        <v xml:space="preserve"> </v>
      </c>
      <c r="AA15" s="16" t="str">
        <f>IF(ISERR(FIND(AA$4,NieStac!$S22))=FALSE,IF(ISERR(FIND(CONCATENATE(AA$4,"+"),NieStac!$S22))=FALSE,IF(ISERR(FIND(CONCATENATE(AA$4,"++"),NieStac!$S22))=FALSE,IF(ISERR(FIND(CONCATENATE(AA$4,"+++"),NieStac!$S22))=FALSE,"+++","++"),"+")," ")," ")</f>
        <v xml:space="preserve"> </v>
      </c>
      <c r="AB15" s="16" t="str">
        <f>IF(ISERR(FIND(AB$4,NieStac!$S22))=FALSE,IF(ISERR(FIND(CONCATENATE(AB$4,"+"),NieStac!$S22))=FALSE,IF(ISERR(FIND(CONCATENATE(AB$4,"++"),NieStac!$S22))=FALSE,IF(ISERR(FIND(CONCATENATE(AB$4,"+++"),NieStac!$S22))=FALSE,"+++","++"),"+")," ")," ")</f>
        <v>+</v>
      </c>
      <c r="AC15" s="16" t="str">
        <f>IF(ISERR(FIND(AC$4,NieStac!$S22))=FALSE,IF(ISERR(FIND(CONCATENATE(AC$4,"+"),NieStac!$S22))=FALSE,IF(ISERR(FIND(CONCATENATE(AC$4,"++"),NieStac!$S22))=FALSE,IF(ISERR(FIND(CONCATENATE(AC$4,"+++"),NieStac!$S22))=FALSE,"+++","++"),"+")," ")," ")</f>
        <v xml:space="preserve"> </v>
      </c>
      <c r="AD15" s="16" t="str">
        <f>IF(ISERR(FIND(AD$4,NieStac!$S22))=FALSE,IF(ISERR(FIND(CONCATENATE(AD$4,"+"),NieStac!$S22))=FALSE,IF(ISERR(FIND(CONCATENATE(AD$4,"++"),NieStac!$S22))=FALSE,IF(ISERR(FIND(CONCATENATE(AD$4,"+++"),NieStac!$S22))=FALSE,"+++","++"),"+")," ")," ")</f>
        <v xml:space="preserve"> </v>
      </c>
      <c r="AE15" s="16" t="str">
        <f>IF(ISERR(FIND(AE$4,NieStac!$S22))=FALSE,IF(ISERR(FIND(CONCATENATE(AE$4,"+"),NieStac!$S22))=FALSE,IF(ISERR(FIND(CONCATENATE(AE$4,"++"),NieStac!$S22))=FALSE,IF(ISERR(FIND(CONCATENATE(AE$4,"+++"),NieStac!$S22))=FALSE,"+++","++"),"+")," ")," ")</f>
        <v xml:space="preserve"> </v>
      </c>
      <c r="AF15" s="16" t="str">
        <f>IF(ISERR(FIND(AF$4,NieStac!$S22))=FALSE,IF(ISERR(FIND(CONCATENATE(AF$4,"+"),NieStac!$S22))=FALSE,IF(ISERR(FIND(CONCATENATE(AF$4,"++"),NieStac!$S22))=FALSE,IF(ISERR(FIND(CONCATENATE(AF$4,"+++"),NieStac!$S22))=FALSE,"+++","++"),"+")," ")," ")</f>
        <v>+</v>
      </c>
      <c r="AG15" s="16" t="str">
        <f>IF(ISERR(FIND(AG$4,NieStac!$S22))=FALSE,IF(ISERR(FIND(CONCATENATE(AG$4,"+"),NieStac!$S22))=FALSE,IF(ISERR(FIND(CONCATENATE(AG$4,"++"),NieStac!$S22))=FALSE,IF(ISERR(FIND(CONCATENATE(AG$4,"+++"),NieStac!$S22))=FALSE,"+++","++"),"+")," ")," ")</f>
        <v xml:space="preserve"> </v>
      </c>
      <c r="AH15" s="16" t="str">
        <f>IF(ISERR(FIND(AH$4,NieStac!$S22))=FALSE,IF(ISERR(FIND(CONCATENATE(AH$4,"+"),NieStac!$S22))=FALSE,IF(ISERR(FIND(CONCATENATE(AH$4,"++"),NieStac!$S22))=FALSE,IF(ISERR(FIND(CONCATENATE(AH$4,"+++"),NieStac!$S22))=FALSE,"+++","++"),"+")," ")," ")</f>
        <v xml:space="preserve"> </v>
      </c>
      <c r="AI15" s="16" t="str">
        <f>IF(ISERR(FIND(AI$4,NieStac!$S22))=FALSE,IF(ISERR(FIND(CONCATENATE(AI$4,"+"),NieStac!$S22))=FALSE,IF(ISERR(FIND(CONCATENATE(AI$4,"++"),NieStac!$S22))=FALSE,IF(ISERR(FIND(CONCATENATE(AI$4,"+++"),NieStac!$S22))=FALSE,"+++","++"),"+")," ")," ")</f>
        <v xml:space="preserve"> </v>
      </c>
      <c r="AJ15" s="16" t="str">
        <f>IF(ISERR(FIND(AJ$4,NieStac!$S22))=FALSE,IF(ISERR(FIND(CONCATENATE(AJ$4,"+"),NieStac!$S22))=FALSE,IF(ISERR(FIND(CONCATENATE(AJ$4,"++"),NieStac!$S22))=FALSE,IF(ISERR(FIND(CONCATENATE(AJ$4,"+++"),NieStac!$S22))=FALSE,"+++","++"),"+")," ")," ")</f>
        <v>+</v>
      </c>
      <c r="AK15" s="16" t="str">
        <f>IF(ISERR(FIND(AK$4,NieStac!$S22))=FALSE,IF(ISERR(FIND(CONCATENATE(AK$4,"+"),NieStac!$S22))=FALSE,IF(ISERR(FIND(CONCATENATE(AK$4,"++"),NieStac!$S22))=FALSE,IF(ISERR(FIND(CONCATENATE(AK$4,"+++"),NieStac!$S22))=FALSE,"+++","++"),"+")," ")," ")</f>
        <v xml:space="preserve"> </v>
      </c>
      <c r="AL15" s="16" t="str">
        <f>IF(ISERR(FIND(AL$4,NieStac!$S22))=FALSE,IF(ISERR(FIND(CONCATENATE(AL$4,"+"),NieStac!$S22))=FALSE,IF(ISERR(FIND(CONCATENATE(AL$4,"++"),NieStac!$S22))=FALSE,IF(ISERR(FIND(CONCATENATE(AL$4,"+++"),NieStac!$S22))=FALSE,"+++","++"),"+")," ")," ")</f>
        <v xml:space="preserve"> </v>
      </c>
      <c r="AM15" s="16" t="str">
        <f>IF(ISERR(FIND(AM$4,NieStac!$S22))=FALSE,IF(ISERR(FIND(CONCATENATE(AM$4,"+"),NieStac!$S22))=FALSE,IF(ISERR(FIND(CONCATENATE(AM$4,"++"),NieStac!$S22))=FALSE,IF(ISERR(FIND(CONCATENATE(AM$4,"+++"),NieStac!$S22))=FALSE,"+++","++"),"+")," ")," ")</f>
        <v xml:space="preserve"> </v>
      </c>
      <c r="AN15" s="16" t="str">
        <f>IF(ISERR(FIND(AN$4,NieStac!$S22))=FALSE,IF(ISERR(FIND(CONCATENATE(AN$4,"+"),NieStac!$S22))=FALSE,IF(ISERR(FIND(CONCATENATE(AN$4,"++"),NieStac!$S22))=FALSE,IF(ISERR(FIND(CONCATENATE(AN$4,"+++"),NieStac!$S22))=FALSE,"+++","++"),"+")," ")," ")</f>
        <v>+</v>
      </c>
      <c r="AO15" s="16" t="str">
        <f>IF(ISERR(FIND(AO$4,NieStac!$S22))=FALSE,IF(ISERR(FIND(CONCATENATE(AO$4,"+"),NieStac!$S22))=FALSE,IF(ISERR(FIND(CONCATENATE(AO$4,"++"),NieStac!$S22))=FALSE,IF(ISERR(FIND(CONCATENATE(AO$4,"+++"),NieStac!$S22))=FALSE,"+++","++"),"+")," ")," ")</f>
        <v xml:space="preserve"> </v>
      </c>
      <c r="AP15" s="16" t="str">
        <f>IF(ISERR(FIND(AP$4,NieStac!$S22))=FALSE,IF(ISERR(FIND(CONCATENATE(AP$4,"+"),NieStac!$S22))=FALSE,IF(ISERR(FIND(CONCATENATE(AP$4,"++"),NieStac!$S22))=FALSE,IF(ISERR(FIND(CONCATENATE(AP$4,"+++"),NieStac!$S22))=FALSE,"+++","++"),"+")," ")," ")</f>
        <v xml:space="preserve"> </v>
      </c>
      <c r="AQ15" s="16" t="str">
        <f>IF(ISERR(FIND(AQ$4,NieStac!$S22))=FALSE,IF(ISERR(FIND(CONCATENATE(AQ$4,"+"),NieStac!$S22))=FALSE,IF(ISERR(FIND(CONCATENATE(AQ$4,"++"),NieStac!$S22))=FALSE,IF(ISERR(FIND(CONCATENATE(AQ$4,"+++"),NieStac!$S22))=FALSE,"+++","++"),"+")," ")," ")</f>
        <v xml:space="preserve"> </v>
      </c>
      <c r="AR15" s="16" t="str">
        <f>IF(ISERR(FIND(AR$4,NieStac!$S22))=FALSE,IF(ISERR(FIND(CONCATENATE(AR$4,"+"),NieStac!$S22))=FALSE,IF(ISERR(FIND(CONCATENATE(AR$4,"++"),NieStac!$S22))=FALSE,IF(ISERR(FIND(CONCATENATE(AR$4,"+++"),NieStac!$S22))=FALSE,"+++","++"),"+")," ")," ")</f>
        <v xml:space="preserve"> </v>
      </c>
      <c r="AS15" s="16" t="str">
        <f>IF(ISERR(FIND(AS$4,NieStac!$S22))=FALSE,IF(ISERR(FIND(CONCATENATE(AS$4,"+"),NieStac!$S22))=FALSE,IF(ISERR(FIND(CONCATENATE(AS$4,"++"),NieStac!$S22))=FALSE,IF(ISERR(FIND(CONCATENATE(AS$4,"+++"),NieStac!$S22))=FALSE,"+++","++"),"+")," ")," ")</f>
        <v xml:space="preserve"> </v>
      </c>
      <c r="AT15" s="16" t="str">
        <f>IF(ISERR(FIND(AT$4,NieStac!$S22))=FALSE,IF(ISERR(FIND(CONCATENATE(AT$4,"+"),NieStac!$S22))=FALSE,IF(ISERR(FIND(CONCATENATE(AT$4,"++"),NieStac!$S22))=FALSE,IF(ISERR(FIND(CONCATENATE(AT$4,"+++"),NieStac!$S22))=FALSE,"+++","++"),"+")," ")," ")</f>
        <v xml:space="preserve"> </v>
      </c>
      <c r="AU15" s="16" t="str">
        <f>IF(ISERR(FIND(AU$4,NieStac!$S22))=FALSE,IF(ISERR(FIND(CONCATENATE(AU$4,"+"),NieStac!$S22))=FALSE,IF(ISERR(FIND(CONCATENATE(AU$4,"++"),NieStac!$S22))=FALSE,IF(ISERR(FIND(CONCATENATE(AU$4,"+++"),NieStac!$S22))=FALSE,"+++","++"),"+")," ")," ")</f>
        <v xml:space="preserve"> </v>
      </c>
      <c r="AV15" s="94" t="str">
        <f>NieStac!$C22</f>
        <v>Programowanie robotów przemysłowych</v>
      </c>
      <c r="AW15" s="16" t="str">
        <f>IF(ISERR(FIND(AW$4,NieStac!$T22))=FALSE,IF(ISERR(FIND(CONCATENATE(AW$4,"+"),NieStac!$T22))=FALSE,IF(ISERR(FIND(CONCATENATE(AW$4,"++"),NieStac!$T22))=FALSE,IF(ISERR(FIND(CONCATENATE(AW$4,"+++"),NieStac!$T22))=FALSE,"+++","++"),"+")," ")," ")</f>
        <v>+</v>
      </c>
      <c r="AX15" s="16" t="str">
        <f>IF(ISERR(FIND(AX$4,NieStac!$T22))=FALSE,IF(ISERR(FIND(CONCATENATE(AX$4,"+"),NieStac!$T22))=FALSE,IF(ISERR(FIND(CONCATENATE(AX$4,"++"),NieStac!$T22))=FALSE,IF(ISERR(FIND(CONCATENATE(AX$4,"+++"),NieStac!$T22))=FALSE,"+++","++"),"+")," ")," ")</f>
        <v xml:space="preserve"> </v>
      </c>
      <c r="AY15" s="16" t="str">
        <f>IF(ISERR(FIND(AY$4,NieStac!$T22))=FALSE,IF(ISERR(FIND(CONCATENATE(AY$4,"+"),NieStac!$T22))=FALSE,IF(ISERR(FIND(CONCATENATE(AY$4,"++"),NieStac!$T22))=FALSE,IF(ISERR(FIND(CONCATENATE(AY$4,"+++"),NieStac!$T22))=FALSE,"+++","++"),"+")," ")," ")</f>
        <v>+</v>
      </c>
      <c r="AZ15" s="16" t="str">
        <f>IF(ISERR(FIND(AZ$4,NieStac!$T22))=FALSE,IF(ISERR(FIND(CONCATENATE(AZ$4,"+"),NieStac!$T22))=FALSE,IF(ISERR(FIND(CONCATENATE(AZ$4,"++"),NieStac!$T22))=FALSE,IF(ISERR(FIND(CONCATENATE(AZ$4,"+++"),NieStac!$T22))=FALSE,"+++","++"),"+")," ")," ")</f>
        <v xml:space="preserve"> </v>
      </c>
      <c r="BA15" s="16" t="str">
        <f>IF(ISERR(FIND(BA$4,NieStac!$T22))=FALSE,IF(ISERR(FIND(CONCATENATE(BA$4,"+"),NieStac!$T22))=FALSE,IF(ISERR(FIND(CONCATENATE(BA$4,"++"),NieStac!$T22))=FALSE,IF(ISERR(FIND(CONCATENATE(BA$4,"+++"),NieStac!$T22))=FALSE,"+++","++"),"+")," ")," ")</f>
        <v>+</v>
      </c>
      <c r="BB15" s="16" t="str">
        <f>IF(ISERR(FIND(BB$4,NieStac!$T22))=FALSE,IF(ISERR(FIND(CONCATENATE(BB$4,"+"),NieStac!$T22))=FALSE,IF(ISERR(FIND(CONCATENATE(BB$4,"++"),NieStac!$T22))=FALSE,IF(ISERR(FIND(CONCATENATE(BB$4,"+++"),NieStac!$T22))=FALSE,"+++","++"),"+")," ")," ")</f>
        <v>+</v>
      </c>
    </row>
    <row r="16" spans="1:54" hidden="1">
      <c r="A16" s="94">
        <f>NieStac!$C23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94">
        <f>NieStac!$C23</f>
        <v>0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94">
        <f>NieStac!$C23</f>
        <v>0</v>
      </c>
      <c r="AW16" s="16"/>
      <c r="AX16" s="16"/>
      <c r="AY16" s="16"/>
      <c r="AZ16" s="16"/>
      <c r="BA16" s="16"/>
      <c r="BB16" s="16"/>
    </row>
    <row r="17" spans="1:54" hidden="1">
      <c r="A17" s="9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94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94"/>
      <c r="AW17" s="16"/>
      <c r="AX17" s="16"/>
      <c r="AY17" s="16"/>
      <c r="AZ17" s="16"/>
      <c r="BA17" s="16"/>
      <c r="BB17" s="16"/>
    </row>
    <row r="18" spans="1:54" hidden="1">
      <c r="A18" s="9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94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94"/>
      <c r="AW18" s="16"/>
      <c r="AX18" s="16"/>
      <c r="AY18" s="16"/>
      <c r="AZ18" s="16"/>
      <c r="BA18" s="16"/>
      <c r="BB18" s="16"/>
    </row>
    <row r="19" spans="1:54">
      <c r="A19" s="171" t="str">
        <f>NieStac!$C25</f>
        <v>Semestr 2: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1" t="str">
        <f>NieStac!$C25</f>
        <v>Semestr 2: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71" t="str">
        <f>NieStac!$C25</f>
        <v>Semestr 2:</v>
      </c>
      <c r="AW19" s="16"/>
      <c r="AX19" s="16"/>
      <c r="AY19" s="16"/>
      <c r="AZ19" s="16"/>
      <c r="BA19" s="16"/>
      <c r="BB19" s="16"/>
    </row>
    <row r="20" spans="1:54" ht="25.5">
      <c r="A20" s="94" t="str">
        <f>NieStac!$C27</f>
        <v xml:space="preserve">Zarządzanie energią i sterowanie  energooszczędne </v>
      </c>
      <c r="B20" s="16" t="str">
        <f>IF(ISERR(FIND(B$4,NieStac!$R27))=FALSE,IF(ISERR(FIND(CONCATENATE(B$4,"+"),NieStac!$R27))=FALSE,IF(ISERR(FIND(CONCATENATE(B$4,"++"),NieStac!$R27))=FALSE,IF(ISERR(FIND(CONCATENATE(B$4,"+++"),NieStac!$R27))=FALSE,"+++","++"),"+")," ")," ")</f>
        <v xml:space="preserve"> </v>
      </c>
      <c r="C20" s="16" t="str">
        <f>IF(ISERR(FIND(C$4,NieStac!$R27))=FALSE,IF(ISERR(FIND(CONCATENATE(C$4,"+"),NieStac!$R27))=FALSE,IF(ISERR(FIND(CONCATENATE(C$4,"++"),NieStac!$R27))=FALSE,IF(ISERR(FIND(CONCATENATE(C$4,"+++"),NieStac!$R27))=FALSE,"+++","++"),"+")," ")," ")</f>
        <v xml:space="preserve"> </v>
      </c>
      <c r="D20" s="16" t="str">
        <f>IF(ISERR(FIND(D$4,NieStac!$R27))=FALSE,IF(ISERR(FIND(CONCATENATE(D$4,"+"),NieStac!$R27))=FALSE,IF(ISERR(FIND(CONCATENATE(D$4,"++"),NieStac!$R27))=FALSE,IF(ISERR(FIND(CONCATENATE(D$4,"+++"),NieStac!$R27))=FALSE,"+++","++"),"+")," ")," ")</f>
        <v xml:space="preserve"> </v>
      </c>
      <c r="E20" s="16" t="str">
        <f>IF(ISERR(FIND(E$4,NieStac!$R27))=FALSE,IF(ISERR(FIND(CONCATENATE(E$4,"+"),NieStac!$R27))=FALSE,IF(ISERR(FIND(CONCATENATE(E$4,"++"),NieStac!$R27))=FALSE,IF(ISERR(FIND(CONCATENATE(E$4,"+++"),NieStac!$R27))=FALSE,"+++","++"),"+")," ")," ")</f>
        <v xml:space="preserve"> </v>
      </c>
      <c r="F20" s="16" t="str">
        <f>IF(ISERR(FIND(F$4,NieStac!$R27))=FALSE,IF(ISERR(FIND(CONCATENATE(F$4,"+"),NieStac!$R27))=FALSE,IF(ISERR(FIND(CONCATENATE(F$4,"++"),NieStac!$R27))=FALSE,IF(ISERR(FIND(CONCATENATE(F$4,"+++"),NieStac!$R27))=FALSE,"+++","++"),"+")," ")," ")</f>
        <v>+</v>
      </c>
      <c r="G20" s="16" t="str">
        <f>IF(ISERR(FIND(G$4,NieStac!$R27))=FALSE,IF(ISERR(FIND(CONCATENATE(G$4,"+"),NieStac!$R27))=FALSE,IF(ISERR(FIND(CONCATENATE(G$4,"++"),NieStac!$R27))=FALSE,IF(ISERR(FIND(CONCATENATE(G$4,"+++"),NieStac!$R27))=FALSE,"+++","++"),"+")," ")," ")</f>
        <v xml:space="preserve"> </v>
      </c>
      <c r="H20" s="16" t="str">
        <f>IF(ISERR(FIND(H$4,NieStac!$R27))=FALSE,IF(ISERR(FIND(CONCATENATE(H$4,"+"),NieStac!$R27))=FALSE,IF(ISERR(FIND(CONCATENATE(H$4,"++"),NieStac!$R27))=FALSE,IF(ISERR(FIND(CONCATENATE(H$4,"+++"),NieStac!$R27))=FALSE,"+++","++"),"+")," ")," ")</f>
        <v>+</v>
      </c>
      <c r="I20" s="16" t="str">
        <f>IF(ISERR(FIND(I$4,NieStac!$R27))=FALSE,IF(ISERR(FIND(CONCATENATE(I$4,"+"),NieStac!$R27))=FALSE,IF(ISERR(FIND(CONCATENATE(I$4,"++"),NieStac!$R27))=FALSE,IF(ISERR(FIND(CONCATENATE(I$4,"+++"),NieStac!$R27))=FALSE,"+++","++"),"+")," ")," ")</f>
        <v>+</v>
      </c>
      <c r="J20" s="16" t="str">
        <f>IF(ISERR(FIND(J$4,NieStac!$R27))=FALSE,IF(ISERR(FIND(CONCATENATE(J$4,"+"),NieStac!$R27))=FALSE,IF(ISERR(FIND(CONCATENATE(J$4,"++"),NieStac!$R27))=FALSE,IF(ISERR(FIND(CONCATENATE(J$4,"+++"),NieStac!$R27))=FALSE,"+++","++"),"+")," ")," ")</f>
        <v xml:space="preserve"> </v>
      </c>
      <c r="K20" s="16" t="str">
        <f>IF(ISERR(FIND(K$4,NieStac!$R27))=FALSE,IF(ISERR(FIND(CONCATENATE(K$4,"+"),NieStac!$R27))=FALSE,IF(ISERR(FIND(CONCATENATE(K$4,"++"),NieStac!$R27))=FALSE,IF(ISERR(FIND(CONCATENATE(K$4,"+++"),NieStac!$R27))=FALSE,"+++","++"),"+")," ")," ")</f>
        <v xml:space="preserve"> </v>
      </c>
      <c r="L20" s="16" t="str">
        <f>IF(ISERR(FIND(L$4,NieStac!$R27))=FALSE,IF(ISERR(FIND(CONCATENATE(L$4,"+"),NieStac!$R27))=FALSE,IF(ISERR(FIND(CONCATENATE(L$4,"++"),NieStac!$R27))=FALSE,IF(ISERR(FIND(CONCATENATE(L$4,"+++"),NieStac!$R27))=FALSE,"+++","++"),"+")," ")," ")</f>
        <v xml:space="preserve"> </v>
      </c>
      <c r="M20" s="16" t="str">
        <f>IF(ISERR(FIND(M$4,NieStac!$R27))=FALSE,IF(ISERR(FIND(CONCATENATE(M$4,"+"),NieStac!$R27))=FALSE,IF(ISERR(FIND(CONCATENATE(M$4,"++"),NieStac!$R27))=FALSE,IF(ISERR(FIND(CONCATENATE(M$4,"+++"),NieStac!$R27))=FALSE,"+++","++"),"+")," ")," ")</f>
        <v xml:space="preserve"> </v>
      </c>
      <c r="N20" s="16" t="str">
        <f>IF(ISERR(FIND(N$4,NieStac!$R27))=FALSE,IF(ISERR(FIND(CONCATENATE(N$4,"+"),NieStac!$R27))=FALSE,IF(ISERR(FIND(CONCATENATE(N$4,"++"),NieStac!$R27))=FALSE,IF(ISERR(FIND(CONCATENATE(N$4,"+++"),NieStac!$R27))=FALSE,"+++","++"),"+")," ")," ")</f>
        <v xml:space="preserve"> </v>
      </c>
      <c r="O20" s="16" t="str">
        <f>IF(ISERR(FIND(O$4,NieStac!$R27))=FALSE,IF(ISERR(FIND(CONCATENATE(O$4,"+"),NieStac!$R27))=FALSE,IF(ISERR(FIND(CONCATENATE(O$4,"++"),NieStac!$R27))=FALSE,IF(ISERR(FIND(CONCATENATE(O$4,"+++"),NieStac!$R27))=FALSE,"+++","++"),"+")," ")," ")</f>
        <v xml:space="preserve"> </v>
      </c>
      <c r="P20" s="16" t="str">
        <f>IF(ISERR(FIND(P$4,NieStac!$R27))=FALSE,IF(ISERR(FIND(CONCATENATE(P$4,"+"),NieStac!$R27))=FALSE,IF(ISERR(FIND(CONCATENATE(P$4,"++"),NieStac!$R27))=FALSE,IF(ISERR(FIND(CONCATENATE(P$4,"+++"),NieStac!$R27))=FALSE,"+++","++"),"+")," ")," ")</f>
        <v xml:space="preserve"> </v>
      </c>
      <c r="Q20" s="16" t="str">
        <f>IF(ISERR(FIND(Q$4,NieStac!$R27))=FALSE,IF(ISERR(FIND(CONCATENATE(Q$4,"+"),NieStac!$R27))=FALSE,IF(ISERR(FIND(CONCATENATE(Q$4,"++"),NieStac!$R27))=FALSE,IF(ISERR(FIND(CONCATENATE(Q$4,"+++"),NieStac!$R27))=FALSE,"+++","++"),"+")," ")," ")</f>
        <v xml:space="preserve"> </v>
      </c>
      <c r="R20" s="16" t="str">
        <f>IF(ISERR(FIND(R$4,NieStac!$R27))=FALSE,IF(ISERR(FIND(CONCATENATE(R$4,"+"),NieStac!$R27))=FALSE,IF(ISERR(FIND(CONCATENATE(R$4,"++"),NieStac!$R27))=FALSE,IF(ISERR(FIND(CONCATENATE(R$4,"+++"),NieStac!$R27))=FALSE,"+++","++"),"+")," ")," ")</f>
        <v xml:space="preserve"> </v>
      </c>
      <c r="S20" s="16" t="str">
        <f>IF(ISERR(FIND(S$4,NieStac!$R27))=FALSE,IF(ISERR(FIND(CONCATENATE(S$4,"+"),NieStac!$R27))=FALSE,IF(ISERR(FIND(CONCATENATE(S$4,"++"),NieStac!$R27))=FALSE,IF(ISERR(FIND(CONCATENATE(S$4,"+++"),NieStac!$R27))=FALSE,"+++","++"),"+")," ")," ")</f>
        <v xml:space="preserve"> </v>
      </c>
      <c r="T20" s="94" t="str">
        <f>NieStac!$C27</f>
        <v xml:space="preserve">Zarządzanie energią i sterowanie  energooszczędne </v>
      </c>
      <c r="U20" s="16" t="str">
        <f>IF(ISERR(FIND(U$4,NieStac!$S27))=FALSE,IF(ISERR(FIND(CONCATENATE(U$4,"+"),NieStac!$S27))=FALSE,IF(ISERR(FIND(CONCATENATE(U$4,"++"),NieStac!$S27))=FALSE,IF(ISERR(FIND(CONCATENATE(U$4,"+++"),NieStac!$S27))=FALSE,"+++","++"),"+")," ")," ")</f>
        <v xml:space="preserve"> </v>
      </c>
      <c r="V20" s="16" t="str">
        <f>IF(ISERR(FIND(V$4,NieStac!$S27))=FALSE,IF(ISERR(FIND(CONCATENATE(V$4,"+"),NieStac!$S27))=FALSE,IF(ISERR(FIND(CONCATENATE(V$4,"++"),NieStac!$S27))=FALSE,IF(ISERR(FIND(CONCATENATE(V$4,"+++"),NieStac!$S27))=FALSE,"+++","++"),"+")," ")," ")</f>
        <v xml:space="preserve"> </v>
      </c>
      <c r="W20" s="16" t="str">
        <f>IF(ISERR(FIND(W$4,NieStac!$S27))=FALSE,IF(ISERR(FIND(CONCATENATE(W$4,"+"),NieStac!$S27))=FALSE,IF(ISERR(FIND(CONCATENATE(W$4,"++"),NieStac!$S27))=FALSE,IF(ISERR(FIND(CONCATENATE(W$4,"+++"),NieStac!$S27))=FALSE,"+++","++"),"+")," ")," ")</f>
        <v xml:space="preserve"> </v>
      </c>
      <c r="X20" s="16" t="str">
        <f>IF(ISERR(FIND(X$4,NieStac!$S27))=FALSE,IF(ISERR(FIND(CONCATENATE(X$4,"+"),NieStac!$S27))=FALSE,IF(ISERR(FIND(CONCATENATE(X$4,"++"),NieStac!$S27))=FALSE,IF(ISERR(FIND(CONCATENATE(X$4,"+++"),NieStac!$S27))=FALSE,"+++","++"),"+")," ")," ")</f>
        <v xml:space="preserve"> </v>
      </c>
      <c r="Y20" s="16" t="str">
        <f>IF(ISERR(FIND(Y$4,NieStac!$S27))=FALSE,IF(ISERR(FIND(CONCATENATE(Y$4,"+"),NieStac!$S27))=FALSE,IF(ISERR(FIND(CONCATENATE(Y$4,"++"),NieStac!$S27))=FALSE,IF(ISERR(FIND(CONCATENATE(Y$4,"+++"),NieStac!$S27))=FALSE,"+++","++"),"+")," ")," ")</f>
        <v xml:space="preserve"> </v>
      </c>
      <c r="Z20" s="16" t="str">
        <f>IF(ISERR(FIND(Z$4,NieStac!$S27))=FALSE,IF(ISERR(FIND(CONCATENATE(Z$4,"+"),NieStac!$S27))=FALSE,IF(ISERR(FIND(CONCATENATE(Z$4,"++"),NieStac!$S27))=FALSE,IF(ISERR(FIND(CONCATENATE(Z$4,"+++"),NieStac!$S27))=FALSE,"+++","++"),"+")," ")," ")</f>
        <v xml:space="preserve"> </v>
      </c>
      <c r="AA20" s="16" t="str">
        <f>IF(ISERR(FIND(AA$4,NieStac!$S27))=FALSE,IF(ISERR(FIND(CONCATENATE(AA$4,"+"),NieStac!$S27))=FALSE,IF(ISERR(FIND(CONCATENATE(AA$4,"++"),NieStac!$S27))=FALSE,IF(ISERR(FIND(CONCATENATE(AA$4,"+++"),NieStac!$S27))=FALSE,"+++","++"),"+")," ")," ")</f>
        <v xml:space="preserve"> </v>
      </c>
      <c r="AB20" s="16" t="str">
        <f>IF(ISERR(FIND(AB$4,NieStac!$S27))=FALSE,IF(ISERR(FIND(CONCATENATE(AB$4,"+"),NieStac!$S27))=FALSE,IF(ISERR(FIND(CONCATENATE(AB$4,"++"),NieStac!$S27))=FALSE,IF(ISERR(FIND(CONCATENATE(AB$4,"+++"),NieStac!$S27))=FALSE,"+++","++"),"+")," ")," ")</f>
        <v xml:space="preserve"> </v>
      </c>
      <c r="AC20" s="16" t="str">
        <f>IF(ISERR(FIND(AC$4,NieStac!$S27))=FALSE,IF(ISERR(FIND(CONCATENATE(AC$4,"+"),NieStac!$S27))=FALSE,IF(ISERR(FIND(CONCATENATE(AC$4,"++"),NieStac!$S27))=FALSE,IF(ISERR(FIND(CONCATENATE(AC$4,"+++"),NieStac!$S27))=FALSE,"+++","++"),"+")," ")," ")</f>
        <v xml:space="preserve"> </v>
      </c>
      <c r="AD20" s="16" t="str">
        <f>IF(ISERR(FIND(AD$4,NieStac!$S27))=FALSE,IF(ISERR(FIND(CONCATENATE(AD$4,"+"),NieStac!$S27))=FALSE,IF(ISERR(FIND(CONCATENATE(AD$4,"++"),NieStac!$S27))=FALSE,IF(ISERR(FIND(CONCATENATE(AD$4,"+++"),NieStac!$S27))=FALSE,"+++","++"),"+")," ")," ")</f>
        <v xml:space="preserve"> </v>
      </c>
      <c r="AE20" s="16" t="str">
        <f>IF(ISERR(FIND(AE$4,NieStac!$S27))=FALSE,IF(ISERR(FIND(CONCATENATE(AE$4,"+"),NieStac!$S27))=FALSE,IF(ISERR(FIND(CONCATENATE(AE$4,"++"),NieStac!$S27))=FALSE,IF(ISERR(FIND(CONCATENATE(AE$4,"+++"),NieStac!$S27))=FALSE,"+++","++"),"+")," ")," ")</f>
        <v xml:space="preserve"> </v>
      </c>
      <c r="AF20" s="16" t="str">
        <f>IF(ISERR(FIND(AF$4,NieStac!$S27))=FALSE,IF(ISERR(FIND(CONCATENATE(AF$4,"+"),NieStac!$S27))=FALSE,IF(ISERR(FIND(CONCATENATE(AF$4,"++"),NieStac!$S27))=FALSE,IF(ISERR(FIND(CONCATENATE(AF$4,"+++"),NieStac!$S27))=FALSE,"+++","++"),"+")," ")," ")</f>
        <v xml:space="preserve"> </v>
      </c>
      <c r="AG20" s="16" t="str">
        <f>IF(ISERR(FIND(AG$4,NieStac!$S27))=FALSE,IF(ISERR(FIND(CONCATENATE(AG$4,"+"),NieStac!$S27))=FALSE,IF(ISERR(FIND(CONCATENATE(AG$4,"++"),NieStac!$S27))=FALSE,IF(ISERR(FIND(CONCATENATE(AG$4,"+++"),NieStac!$S27))=FALSE,"+++","++"),"+")," ")," ")</f>
        <v xml:space="preserve"> </v>
      </c>
      <c r="AH20" s="16" t="str">
        <f>IF(ISERR(FIND(AH$4,NieStac!$S27))=FALSE,IF(ISERR(FIND(CONCATENATE(AH$4,"+"),NieStac!$S27))=FALSE,IF(ISERR(FIND(CONCATENATE(AH$4,"++"),NieStac!$S27))=FALSE,IF(ISERR(FIND(CONCATENATE(AH$4,"+++"),NieStac!$S27))=FALSE,"+++","++"),"+")," ")," ")</f>
        <v xml:space="preserve"> </v>
      </c>
      <c r="AI20" s="16" t="str">
        <f>IF(ISERR(FIND(AI$4,NieStac!$S27))=FALSE,IF(ISERR(FIND(CONCATENATE(AI$4,"+"),NieStac!$S27))=FALSE,IF(ISERR(FIND(CONCATENATE(AI$4,"++"),NieStac!$S27))=FALSE,IF(ISERR(FIND(CONCATENATE(AI$4,"+++"),NieStac!$S27))=FALSE,"+++","++"),"+")," ")," ")</f>
        <v xml:space="preserve"> </v>
      </c>
      <c r="AJ20" s="16" t="str">
        <f>IF(ISERR(FIND(AJ$4,NieStac!$S27))=FALSE,IF(ISERR(FIND(CONCATENATE(AJ$4,"+"),NieStac!$S27))=FALSE,IF(ISERR(FIND(CONCATENATE(AJ$4,"++"),NieStac!$S27))=FALSE,IF(ISERR(FIND(CONCATENATE(AJ$4,"+++"),NieStac!$S27))=FALSE,"+++","++"),"+")," ")," ")</f>
        <v xml:space="preserve"> </v>
      </c>
      <c r="AK20" s="16" t="str">
        <f>IF(ISERR(FIND(AK$4,NieStac!$S27))=FALSE,IF(ISERR(FIND(CONCATENATE(AK$4,"+"),NieStac!$S27))=FALSE,IF(ISERR(FIND(CONCATENATE(AK$4,"++"),NieStac!$S27))=FALSE,IF(ISERR(FIND(CONCATENATE(AK$4,"+++"),NieStac!$S27))=FALSE,"+++","++"),"+")," ")," ")</f>
        <v xml:space="preserve"> </v>
      </c>
      <c r="AL20" s="16" t="str">
        <f>IF(ISERR(FIND(AL$4,NieStac!$S27))=FALSE,IF(ISERR(FIND(CONCATENATE(AL$4,"+"),NieStac!$S27))=FALSE,IF(ISERR(FIND(CONCATENATE(AL$4,"++"),NieStac!$S27))=FALSE,IF(ISERR(FIND(CONCATENATE(AL$4,"+++"),NieStac!$S27))=FALSE,"+++","++"),"+")," ")," ")</f>
        <v xml:space="preserve"> </v>
      </c>
      <c r="AM20" s="16" t="str">
        <f>IF(ISERR(FIND(AM$4,NieStac!$S27))=FALSE,IF(ISERR(FIND(CONCATENATE(AM$4,"+"),NieStac!$S27))=FALSE,IF(ISERR(FIND(CONCATENATE(AM$4,"++"),NieStac!$S27))=FALSE,IF(ISERR(FIND(CONCATENATE(AM$4,"+++"),NieStac!$S27))=FALSE,"+++","++"),"+")," ")," ")</f>
        <v>+</v>
      </c>
      <c r="AN20" s="16" t="str">
        <f>IF(ISERR(FIND(AN$4,NieStac!$S27))=FALSE,IF(ISERR(FIND(CONCATENATE(AN$4,"+"),NieStac!$S27))=FALSE,IF(ISERR(FIND(CONCATENATE(AN$4,"++"),NieStac!$S27))=FALSE,IF(ISERR(FIND(CONCATENATE(AN$4,"+++"),NieStac!$S27))=FALSE,"+++","++"),"+")," ")," ")</f>
        <v>+</v>
      </c>
      <c r="AO20" s="16" t="str">
        <f>IF(ISERR(FIND(AO$4,NieStac!$S27))=FALSE,IF(ISERR(FIND(CONCATENATE(AO$4,"+"),NieStac!$S27))=FALSE,IF(ISERR(FIND(CONCATENATE(AO$4,"++"),NieStac!$S27))=FALSE,IF(ISERR(FIND(CONCATENATE(AO$4,"+++"),NieStac!$S27))=FALSE,"+++","++"),"+")," ")," ")</f>
        <v xml:space="preserve"> </v>
      </c>
      <c r="AP20" s="16" t="str">
        <f>IF(ISERR(FIND(AP$4,NieStac!$S27))=FALSE,IF(ISERR(FIND(CONCATENATE(AP$4,"+"),NieStac!$S27))=FALSE,IF(ISERR(FIND(CONCATENATE(AP$4,"++"),NieStac!$S27))=FALSE,IF(ISERR(FIND(CONCATENATE(AP$4,"+++"),NieStac!$S27))=FALSE,"+++","++"),"+")," ")," ")</f>
        <v>+</v>
      </c>
      <c r="AQ20" s="16" t="str">
        <f>IF(ISERR(FIND(AQ$4,NieStac!$S27))=FALSE,IF(ISERR(FIND(CONCATENATE(AQ$4,"+"),NieStac!$S27))=FALSE,IF(ISERR(FIND(CONCATENATE(AQ$4,"++"),NieStac!$S27))=FALSE,IF(ISERR(FIND(CONCATENATE(AQ$4,"+++"),NieStac!$S27))=FALSE,"+++","++"),"+")," ")," ")</f>
        <v>+</v>
      </c>
      <c r="AR20" s="16" t="str">
        <f>IF(ISERR(FIND(AR$4,NieStac!$S27))=FALSE,IF(ISERR(FIND(CONCATENATE(AR$4,"+"),NieStac!$S27))=FALSE,IF(ISERR(FIND(CONCATENATE(AR$4,"++"),NieStac!$S27))=FALSE,IF(ISERR(FIND(CONCATENATE(AR$4,"+++"),NieStac!$S27))=FALSE,"+++","++"),"+")," ")," ")</f>
        <v xml:space="preserve"> </v>
      </c>
      <c r="AS20" s="16" t="str">
        <f>IF(ISERR(FIND(AS$4,NieStac!$S27))=FALSE,IF(ISERR(FIND(CONCATENATE(AS$4,"+"),NieStac!$S27))=FALSE,IF(ISERR(FIND(CONCATENATE(AS$4,"++"),NieStac!$S27))=FALSE,IF(ISERR(FIND(CONCATENATE(AS$4,"+++"),NieStac!$S27))=FALSE,"+++","++"),"+")," ")," ")</f>
        <v xml:space="preserve"> </v>
      </c>
      <c r="AT20" s="16" t="str">
        <f>IF(ISERR(FIND(AT$4,NieStac!$S27))=FALSE,IF(ISERR(FIND(CONCATENATE(AT$4,"+"),NieStac!$S27))=FALSE,IF(ISERR(FIND(CONCATENATE(AT$4,"++"),NieStac!$S27))=FALSE,IF(ISERR(FIND(CONCATENATE(AT$4,"+++"),NieStac!$S27))=FALSE,"+++","++"),"+")," ")," ")</f>
        <v xml:space="preserve"> </v>
      </c>
      <c r="AU20" s="16" t="str">
        <f>IF(ISERR(FIND(AU$4,NieStac!$S27))=FALSE,IF(ISERR(FIND(CONCATENATE(AU$4,"+"),NieStac!$S27))=FALSE,IF(ISERR(FIND(CONCATENATE(AU$4,"++"),NieStac!$S27))=FALSE,IF(ISERR(FIND(CONCATENATE(AU$4,"+++"),NieStac!$S27))=FALSE,"+++","++"),"+")," ")," ")</f>
        <v xml:space="preserve"> </v>
      </c>
      <c r="AV20" s="94" t="str">
        <f>NieStac!$C27</f>
        <v xml:space="preserve">Zarządzanie energią i sterowanie  energooszczędne </v>
      </c>
      <c r="AW20" s="16" t="str">
        <f>IF(ISERR(FIND(AW$4,NieStac!$T27))=FALSE,IF(ISERR(FIND(CONCATENATE(AW$4,"+"),NieStac!$T27))=FALSE,IF(ISERR(FIND(CONCATENATE(AW$4,"++"),NieStac!$T27))=FALSE,IF(ISERR(FIND(CONCATENATE(AW$4,"+++"),NieStac!$T27))=FALSE,"+++","++"),"+")," ")," ")</f>
        <v xml:space="preserve"> </v>
      </c>
      <c r="AX20" s="16" t="str">
        <f>IF(ISERR(FIND(AX$4,NieStac!$T27))=FALSE,IF(ISERR(FIND(CONCATENATE(AX$4,"+"),NieStac!$T27))=FALSE,IF(ISERR(FIND(CONCATENATE(AX$4,"++"),NieStac!$T27))=FALSE,IF(ISERR(FIND(CONCATENATE(AX$4,"+++"),NieStac!$T27))=FALSE,"+++","++"),"+")," ")," ")</f>
        <v>+</v>
      </c>
      <c r="AY20" s="16" t="str">
        <f>IF(ISERR(FIND(AY$4,NieStac!$T27))=FALSE,IF(ISERR(FIND(CONCATENATE(AY$4,"+"),NieStac!$T27))=FALSE,IF(ISERR(FIND(CONCATENATE(AY$4,"++"),NieStac!$T27))=FALSE,IF(ISERR(FIND(CONCATENATE(AY$4,"+++"),NieStac!$T27))=FALSE,"+++","++"),"+")," ")," ")</f>
        <v xml:space="preserve"> </v>
      </c>
      <c r="AZ20" s="16" t="str">
        <f>IF(ISERR(FIND(AZ$4,NieStac!$T27))=FALSE,IF(ISERR(FIND(CONCATENATE(AZ$4,"+"),NieStac!$T27))=FALSE,IF(ISERR(FIND(CONCATENATE(AZ$4,"++"),NieStac!$T27))=FALSE,IF(ISERR(FIND(CONCATENATE(AZ$4,"+++"),NieStac!$T27))=FALSE,"+++","++"),"+")," ")," ")</f>
        <v xml:space="preserve"> </v>
      </c>
      <c r="BA20" s="16" t="str">
        <f>IF(ISERR(FIND(BA$4,NieStac!$T27))=FALSE,IF(ISERR(FIND(CONCATENATE(BA$4,"+"),NieStac!$T27))=FALSE,IF(ISERR(FIND(CONCATENATE(BA$4,"++"),NieStac!$T27))=FALSE,IF(ISERR(FIND(CONCATENATE(BA$4,"+++"),NieStac!$T27))=FALSE,"+++","++"),"+")," ")," ")</f>
        <v xml:space="preserve"> </v>
      </c>
      <c r="BB20" s="16" t="str">
        <f>IF(ISERR(FIND(BB$4,NieStac!$T27))=FALSE,IF(ISERR(FIND(CONCATENATE(BB$4,"+"),NieStac!$T27))=FALSE,IF(ISERR(FIND(CONCATENATE(BB$4,"++"),NieStac!$T27))=FALSE,IF(ISERR(FIND(CONCATENATE(BB$4,"+++"),NieStac!$T27))=FALSE,"+++","++"),"+")," ")," ")</f>
        <v>+</v>
      </c>
    </row>
    <row r="21" spans="1:54" ht="39.6" customHeight="1">
      <c r="A21" s="94" t="str">
        <f>NieStac!$C28</f>
        <v>Obieralny 1: Wybrane zastosowania sterowników programowalnych/ Projektowanie zaawansowanych interfejsów HMI i M2M</v>
      </c>
      <c r="B21" s="16" t="str">
        <f>IF(ISERR(FIND(B$4,NieStac!$R28))=FALSE,IF(ISERR(FIND(CONCATENATE(B$4,"+"),NieStac!$R28))=FALSE,IF(ISERR(FIND(CONCATENATE(B$4,"++"),NieStac!$R28))=FALSE,IF(ISERR(FIND(CONCATENATE(B$4,"+++"),NieStac!$R28))=FALSE,"+++","++"),"+")," ")," ")</f>
        <v xml:space="preserve"> </v>
      </c>
      <c r="C21" s="16" t="str">
        <f>IF(ISERR(FIND(C$4,NieStac!$R28))=FALSE,IF(ISERR(FIND(CONCATENATE(C$4,"+"),NieStac!$R28))=FALSE,IF(ISERR(FIND(CONCATENATE(C$4,"++"),NieStac!$R28))=FALSE,IF(ISERR(FIND(CONCATENATE(C$4,"+++"),NieStac!$R28))=FALSE,"+++","++"),"+")," ")," ")</f>
        <v xml:space="preserve"> </v>
      </c>
      <c r="D21" s="16" t="str">
        <f>IF(ISERR(FIND(D$4,NieStac!$R28))=FALSE,IF(ISERR(FIND(CONCATENATE(D$4,"+"),NieStac!$R28))=FALSE,IF(ISERR(FIND(CONCATENATE(D$4,"++"),NieStac!$R28))=FALSE,IF(ISERR(FIND(CONCATENATE(D$4,"+++"),NieStac!$R28))=FALSE,"+++","++"),"+")," ")," ")</f>
        <v xml:space="preserve"> </v>
      </c>
      <c r="E21" s="16" t="str">
        <f>IF(ISERR(FIND(E$4,NieStac!$R28))=FALSE,IF(ISERR(FIND(CONCATENATE(E$4,"+"),NieStac!$R28))=FALSE,IF(ISERR(FIND(CONCATENATE(E$4,"++"),NieStac!$R28))=FALSE,IF(ISERR(FIND(CONCATENATE(E$4,"+++"),NieStac!$R28))=FALSE,"+++","++"),"+")," ")," ")</f>
        <v xml:space="preserve"> </v>
      </c>
      <c r="F21" s="16" t="str">
        <f>IF(ISERR(FIND(F$4,NieStac!$R28))=FALSE,IF(ISERR(FIND(CONCATENATE(F$4,"+"),NieStac!$R28))=FALSE,IF(ISERR(FIND(CONCATENATE(F$4,"++"),NieStac!$R28))=FALSE,IF(ISERR(FIND(CONCATENATE(F$4,"+++"),NieStac!$R28))=FALSE,"+++","++"),"+")," ")," ")</f>
        <v xml:space="preserve"> </v>
      </c>
      <c r="G21" s="16" t="str">
        <f>IF(ISERR(FIND(G$4,NieStac!$R28))=FALSE,IF(ISERR(FIND(CONCATENATE(G$4,"+"),NieStac!$R28))=FALSE,IF(ISERR(FIND(CONCATENATE(G$4,"++"),NieStac!$R28))=FALSE,IF(ISERR(FIND(CONCATENATE(G$4,"+++"),NieStac!$R28))=FALSE,"+++","++"),"+")," ")," ")</f>
        <v xml:space="preserve"> </v>
      </c>
      <c r="H21" s="16" t="str">
        <f>IF(ISERR(FIND(H$4,NieStac!$R28))=FALSE,IF(ISERR(FIND(CONCATENATE(H$4,"+"),NieStac!$R28))=FALSE,IF(ISERR(FIND(CONCATENATE(H$4,"++"),NieStac!$R28))=FALSE,IF(ISERR(FIND(CONCATENATE(H$4,"+++"),NieStac!$R28))=FALSE,"+++","++"),"+")," ")," ")</f>
        <v xml:space="preserve"> </v>
      </c>
      <c r="I21" s="16" t="str">
        <f>IF(ISERR(FIND(I$4,NieStac!$R28))=FALSE,IF(ISERR(FIND(CONCATENATE(I$4,"+"),NieStac!$R28))=FALSE,IF(ISERR(FIND(CONCATENATE(I$4,"++"),NieStac!$R28))=FALSE,IF(ISERR(FIND(CONCATENATE(I$4,"+++"),NieStac!$R28))=FALSE,"+++","++"),"+")," ")," ")</f>
        <v xml:space="preserve"> </v>
      </c>
      <c r="J21" s="16" t="str">
        <f>IF(ISERR(FIND(J$4,NieStac!$R28))=FALSE,IF(ISERR(FIND(CONCATENATE(J$4,"+"),NieStac!$R28))=FALSE,IF(ISERR(FIND(CONCATENATE(J$4,"++"),NieStac!$R28))=FALSE,IF(ISERR(FIND(CONCATENATE(J$4,"+++"),NieStac!$R28))=FALSE,"+++","++"),"+")," ")," ")</f>
        <v xml:space="preserve"> </v>
      </c>
      <c r="K21" s="16" t="str">
        <f>IF(ISERR(FIND(K$4,NieStac!$R28))=FALSE,IF(ISERR(FIND(CONCATENATE(K$4,"+"),NieStac!$R28))=FALSE,IF(ISERR(FIND(CONCATENATE(K$4,"++"),NieStac!$R28))=FALSE,IF(ISERR(FIND(CONCATENATE(K$4,"+++"),NieStac!$R28))=FALSE,"+++","++"),"+")," ")," ")</f>
        <v xml:space="preserve"> </v>
      </c>
      <c r="L21" s="16" t="str">
        <f>IF(ISERR(FIND(L$4,NieStac!$R28))=FALSE,IF(ISERR(FIND(CONCATENATE(L$4,"+"),NieStac!$R28))=FALSE,IF(ISERR(FIND(CONCATENATE(L$4,"++"),NieStac!$R28))=FALSE,IF(ISERR(FIND(CONCATENATE(L$4,"+++"),NieStac!$R28))=FALSE,"+++","++"),"+")," ")," ")</f>
        <v>+</v>
      </c>
      <c r="M21" s="16" t="str">
        <f>IF(ISERR(FIND(M$4,NieStac!$R28))=FALSE,IF(ISERR(FIND(CONCATENATE(M$4,"+"),NieStac!$R28))=FALSE,IF(ISERR(FIND(CONCATENATE(M$4,"++"),NieStac!$R28))=FALSE,IF(ISERR(FIND(CONCATENATE(M$4,"+++"),NieStac!$R28))=FALSE,"+++","++"),"+")," ")," ")</f>
        <v xml:space="preserve"> </v>
      </c>
      <c r="N21" s="16" t="str">
        <f>IF(ISERR(FIND(N$4,NieStac!$R28))=FALSE,IF(ISERR(FIND(CONCATENATE(N$4,"+"),NieStac!$R28))=FALSE,IF(ISERR(FIND(CONCATENATE(N$4,"++"),NieStac!$R28))=FALSE,IF(ISERR(FIND(CONCATENATE(N$4,"+++"),NieStac!$R28))=FALSE,"+++","++"),"+")," ")," ")</f>
        <v>+</v>
      </c>
      <c r="O21" s="16" t="str">
        <f>IF(ISERR(FIND(O$4,NieStac!$R28))=FALSE,IF(ISERR(FIND(CONCATENATE(O$4,"+"),NieStac!$R28))=FALSE,IF(ISERR(FIND(CONCATENATE(O$4,"++"),NieStac!$R28))=FALSE,IF(ISERR(FIND(CONCATENATE(O$4,"+++"),NieStac!$R28))=FALSE,"+++","++"),"+")," ")," ")</f>
        <v xml:space="preserve"> </v>
      </c>
      <c r="P21" s="16" t="str">
        <f>IF(ISERR(FIND(P$4,NieStac!$R28))=FALSE,IF(ISERR(FIND(CONCATENATE(P$4,"+"),NieStac!$R28))=FALSE,IF(ISERR(FIND(CONCATENATE(P$4,"++"),NieStac!$R28))=FALSE,IF(ISERR(FIND(CONCATENATE(P$4,"+++"),NieStac!$R28))=FALSE,"+++","++"),"+")," ")," ")</f>
        <v xml:space="preserve"> </v>
      </c>
      <c r="Q21" s="16" t="str">
        <f>IF(ISERR(FIND(Q$4,NieStac!$R28))=FALSE,IF(ISERR(FIND(CONCATENATE(Q$4,"+"),NieStac!$R28))=FALSE,IF(ISERR(FIND(CONCATENATE(Q$4,"++"),NieStac!$R28))=FALSE,IF(ISERR(FIND(CONCATENATE(Q$4,"+++"),NieStac!$R28))=FALSE,"+++","++"),"+")," ")," ")</f>
        <v xml:space="preserve"> </v>
      </c>
      <c r="R21" s="16" t="str">
        <f>IF(ISERR(FIND(R$4,NieStac!$R28))=FALSE,IF(ISERR(FIND(CONCATENATE(R$4,"+"),NieStac!$R28))=FALSE,IF(ISERR(FIND(CONCATENATE(R$4,"++"),NieStac!$R28))=FALSE,IF(ISERR(FIND(CONCATENATE(R$4,"+++"),NieStac!$R28))=FALSE,"+++","++"),"+")," ")," ")</f>
        <v xml:space="preserve"> </v>
      </c>
      <c r="S21" s="16" t="str">
        <f>IF(ISERR(FIND(S$4,NieStac!$R28))=FALSE,IF(ISERR(FIND(CONCATENATE(S$4,"+"),NieStac!$R28))=FALSE,IF(ISERR(FIND(CONCATENATE(S$4,"++"),NieStac!$R28))=FALSE,IF(ISERR(FIND(CONCATENATE(S$4,"+++"),NieStac!$R28))=FALSE,"+++","++"),"+")," ")," ")</f>
        <v xml:space="preserve"> </v>
      </c>
      <c r="T21" s="94" t="str">
        <f>NieStac!$C28</f>
        <v>Obieralny 1: Wybrane zastosowania sterowników programowalnych/ Projektowanie zaawansowanych interfejsów HMI i M2M</v>
      </c>
      <c r="U21" s="16" t="str">
        <f>IF(ISERR(FIND(U$4,NieStac!$S28))=FALSE,IF(ISERR(FIND(CONCATENATE(U$4,"+"),NieStac!$S28))=FALSE,IF(ISERR(FIND(CONCATENATE(U$4,"++"),NieStac!$S28))=FALSE,IF(ISERR(FIND(CONCATENATE(U$4,"+++"),NieStac!$S28))=FALSE,"+++","++"),"+")," ")," ")</f>
        <v xml:space="preserve"> </v>
      </c>
      <c r="V21" s="16" t="str">
        <f>IF(ISERR(FIND(V$4,NieStac!$S28))=FALSE,IF(ISERR(FIND(CONCATENATE(V$4,"+"),NieStac!$S28))=FALSE,IF(ISERR(FIND(CONCATENATE(V$4,"++"),NieStac!$S28))=FALSE,IF(ISERR(FIND(CONCATENATE(V$4,"+++"),NieStac!$S28))=FALSE,"+++","++"),"+")," ")," ")</f>
        <v xml:space="preserve"> </v>
      </c>
      <c r="W21" s="16" t="str">
        <f>IF(ISERR(FIND(W$4,NieStac!$S28))=FALSE,IF(ISERR(FIND(CONCATENATE(W$4,"+"),NieStac!$S28))=FALSE,IF(ISERR(FIND(CONCATENATE(W$4,"++"),NieStac!$S28))=FALSE,IF(ISERR(FIND(CONCATENATE(W$4,"+++"),NieStac!$S28))=FALSE,"+++","++"),"+")," ")," ")</f>
        <v xml:space="preserve"> </v>
      </c>
      <c r="X21" s="16" t="str">
        <f>IF(ISERR(FIND(X$4,NieStac!$S28))=FALSE,IF(ISERR(FIND(CONCATENATE(X$4,"+"),NieStac!$S28))=FALSE,IF(ISERR(FIND(CONCATENATE(X$4,"++"),NieStac!$S28))=FALSE,IF(ISERR(FIND(CONCATENATE(X$4,"+++"),NieStac!$S28))=FALSE,"+++","++"),"+")," ")," ")</f>
        <v xml:space="preserve"> </v>
      </c>
      <c r="Y21" s="16" t="str">
        <f>IF(ISERR(FIND(Y$4,NieStac!$S28))=FALSE,IF(ISERR(FIND(CONCATENATE(Y$4,"+"),NieStac!$S28))=FALSE,IF(ISERR(FIND(CONCATENATE(Y$4,"++"),NieStac!$S28))=FALSE,IF(ISERR(FIND(CONCATENATE(Y$4,"+++"),NieStac!$S28))=FALSE,"+++","++"),"+")," ")," ")</f>
        <v xml:space="preserve"> </v>
      </c>
      <c r="Z21" s="16" t="str">
        <f>IF(ISERR(FIND(Z$4,NieStac!$S28))=FALSE,IF(ISERR(FIND(CONCATENATE(Z$4,"+"),NieStac!$S28))=FALSE,IF(ISERR(FIND(CONCATENATE(Z$4,"++"),NieStac!$S28))=FALSE,IF(ISERR(FIND(CONCATENATE(Z$4,"+++"),NieStac!$S28))=FALSE,"+++","++"),"+")," ")," ")</f>
        <v xml:space="preserve"> </v>
      </c>
      <c r="AA21" s="16" t="str">
        <f>IF(ISERR(FIND(AA$4,NieStac!$S28))=FALSE,IF(ISERR(FIND(CONCATENATE(AA$4,"+"),NieStac!$S28))=FALSE,IF(ISERR(FIND(CONCATENATE(AA$4,"++"),NieStac!$S28))=FALSE,IF(ISERR(FIND(CONCATENATE(AA$4,"+++"),NieStac!$S28))=FALSE,"+++","++"),"+")," ")," ")</f>
        <v xml:space="preserve"> </v>
      </c>
      <c r="AB21" s="16" t="str">
        <f>IF(ISERR(FIND(AB$4,NieStac!$S28))=FALSE,IF(ISERR(FIND(CONCATENATE(AB$4,"+"),NieStac!$S28))=FALSE,IF(ISERR(FIND(CONCATENATE(AB$4,"++"),NieStac!$S28))=FALSE,IF(ISERR(FIND(CONCATENATE(AB$4,"+++"),NieStac!$S28))=FALSE,"+++","++"),"+")," ")," ")</f>
        <v xml:space="preserve"> </v>
      </c>
      <c r="AC21" s="16" t="str">
        <f>IF(ISERR(FIND(AC$4,NieStac!$S28))=FALSE,IF(ISERR(FIND(CONCATENATE(AC$4,"+"),NieStac!$S28))=FALSE,IF(ISERR(FIND(CONCATENATE(AC$4,"++"),NieStac!$S28))=FALSE,IF(ISERR(FIND(CONCATENATE(AC$4,"+++"),NieStac!$S28))=FALSE,"+++","++"),"+")," ")," ")</f>
        <v xml:space="preserve"> </v>
      </c>
      <c r="AD21" s="16" t="str">
        <f>IF(ISERR(FIND(AD$4,NieStac!$S28))=FALSE,IF(ISERR(FIND(CONCATENATE(AD$4,"+"),NieStac!$S28))=FALSE,IF(ISERR(FIND(CONCATENATE(AD$4,"++"),NieStac!$S28))=FALSE,IF(ISERR(FIND(CONCATENATE(AD$4,"+++"),NieStac!$S28))=FALSE,"+++","++"),"+")," ")," ")</f>
        <v xml:space="preserve"> </v>
      </c>
      <c r="AE21" s="16" t="str">
        <f>IF(ISERR(FIND(AE$4,NieStac!$S28))=FALSE,IF(ISERR(FIND(CONCATENATE(AE$4,"+"),NieStac!$S28))=FALSE,IF(ISERR(FIND(CONCATENATE(AE$4,"++"),NieStac!$S28))=FALSE,IF(ISERR(FIND(CONCATENATE(AE$4,"+++"),NieStac!$S28))=FALSE,"+++","++"),"+")," ")," ")</f>
        <v xml:space="preserve"> </v>
      </c>
      <c r="AF21" s="16" t="str">
        <f>IF(ISERR(FIND(AF$4,NieStac!$S28))=FALSE,IF(ISERR(FIND(CONCATENATE(AF$4,"+"),NieStac!$S28))=FALSE,IF(ISERR(FIND(CONCATENATE(AF$4,"++"),NieStac!$S28))=FALSE,IF(ISERR(FIND(CONCATENATE(AF$4,"+++"),NieStac!$S28))=FALSE,"+++","++"),"+")," ")," ")</f>
        <v xml:space="preserve"> </v>
      </c>
      <c r="AG21" s="16" t="str">
        <f>IF(ISERR(FIND(AG$4,NieStac!$S28))=FALSE,IF(ISERR(FIND(CONCATENATE(AG$4,"+"),NieStac!$S28))=FALSE,IF(ISERR(FIND(CONCATENATE(AG$4,"++"),NieStac!$S28))=FALSE,IF(ISERR(FIND(CONCATENATE(AG$4,"+++"),NieStac!$S28))=FALSE,"+++","++"),"+")," ")," ")</f>
        <v>+</v>
      </c>
      <c r="AH21" s="16" t="str">
        <f>IF(ISERR(FIND(AH$4,NieStac!$S28))=FALSE,IF(ISERR(FIND(CONCATENATE(AH$4,"+"),NieStac!$S28))=FALSE,IF(ISERR(FIND(CONCATENATE(AH$4,"++"),NieStac!$S28))=FALSE,IF(ISERR(FIND(CONCATENATE(AH$4,"+++"),NieStac!$S28))=FALSE,"+++","++"),"+")," ")," ")</f>
        <v xml:space="preserve"> </v>
      </c>
      <c r="AI21" s="16" t="str">
        <f>IF(ISERR(FIND(AI$4,NieStac!$S28))=FALSE,IF(ISERR(FIND(CONCATENATE(AI$4,"+"),NieStac!$S28))=FALSE,IF(ISERR(FIND(CONCATENATE(AI$4,"++"),NieStac!$S28))=FALSE,IF(ISERR(FIND(CONCATENATE(AI$4,"+++"),NieStac!$S28))=FALSE,"+++","++"),"+")," ")," ")</f>
        <v xml:space="preserve"> </v>
      </c>
      <c r="AJ21" s="16" t="str">
        <f>IF(ISERR(FIND(AJ$4,NieStac!$S28))=FALSE,IF(ISERR(FIND(CONCATENATE(AJ$4,"+"),NieStac!$S28))=FALSE,IF(ISERR(FIND(CONCATENATE(AJ$4,"++"),NieStac!$S28))=FALSE,IF(ISERR(FIND(CONCATENATE(AJ$4,"+++"),NieStac!$S28))=FALSE,"+++","++"),"+")," ")," ")</f>
        <v xml:space="preserve"> </v>
      </c>
      <c r="AK21" s="16" t="str">
        <f>IF(ISERR(FIND(AK$4,NieStac!$S28))=FALSE,IF(ISERR(FIND(CONCATENATE(AK$4,"+"),NieStac!$S28))=FALSE,IF(ISERR(FIND(CONCATENATE(AK$4,"++"),NieStac!$S28))=FALSE,IF(ISERR(FIND(CONCATENATE(AK$4,"+++"),NieStac!$S28))=FALSE,"+++","++"),"+")," ")," ")</f>
        <v xml:space="preserve"> </v>
      </c>
      <c r="AL21" s="16" t="str">
        <f>IF(ISERR(FIND(AL$4,NieStac!$S28))=FALSE,IF(ISERR(FIND(CONCATENATE(AL$4,"+"),NieStac!$S28))=FALSE,IF(ISERR(FIND(CONCATENATE(AL$4,"++"),NieStac!$S28))=FALSE,IF(ISERR(FIND(CONCATENATE(AL$4,"+++"),NieStac!$S28))=FALSE,"+++","++"),"+")," ")," ")</f>
        <v xml:space="preserve"> </v>
      </c>
      <c r="AM21" s="16" t="str">
        <f>IF(ISERR(FIND(AM$4,NieStac!$S28))=FALSE,IF(ISERR(FIND(CONCATENATE(AM$4,"+"),NieStac!$S28))=FALSE,IF(ISERR(FIND(CONCATENATE(AM$4,"++"),NieStac!$S28))=FALSE,IF(ISERR(FIND(CONCATENATE(AM$4,"+++"),NieStac!$S28))=FALSE,"+++","++"),"+")," ")," ")</f>
        <v>+</v>
      </c>
      <c r="AN21" s="16" t="str">
        <f>IF(ISERR(FIND(AN$4,NieStac!$S28))=FALSE,IF(ISERR(FIND(CONCATENATE(AN$4,"+"),NieStac!$S28))=FALSE,IF(ISERR(FIND(CONCATENATE(AN$4,"++"),NieStac!$S28))=FALSE,IF(ISERR(FIND(CONCATENATE(AN$4,"+++"),NieStac!$S28))=FALSE,"+++","++"),"+")," ")," ")</f>
        <v>+</v>
      </c>
      <c r="AO21" s="16" t="str">
        <f>IF(ISERR(FIND(AO$4,NieStac!$S28))=FALSE,IF(ISERR(FIND(CONCATENATE(AO$4,"+"),NieStac!$S28))=FALSE,IF(ISERR(FIND(CONCATENATE(AO$4,"++"),NieStac!$S28))=FALSE,IF(ISERR(FIND(CONCATENATE(AO$4,"+++"),NieStac!$S28))=FALSE,"+++","++"),"+")," ")," ")</f>
        <v xml:space="preserve"> </v>
      </c>
      <c r="AP21" s="16" t="str">
        <f>IF(ISERR(FIND(AP$4,NieStac!$S28))=FALSE,IF(ISERR(FIND(CONCATENATE(AP$4,"+"),NieStac!$S28))=FALSE,IF(ISERR(FIND(CONCATENATE(AP$4,"++"),NieStac!$S28))=FALSE,IF(ISERR(FIND(CONCATENATE(AP$4,"+++"),NieStac!$S28))=FALSE,"+++","++"),"+")," ")," ")</f>
        <v xml:space="preserve"> </v>
      </c>
      <c r="AQ21" s="16" t="str">
        <f>IF(ISERR(FIND(AQ$4,NieStac!$S28))=FALSE,IF(ISERR(FIND(CONCATENATE(AQ$4,"+"),NieStac!$S28))=FALSE,IF(ISERR(FIND(CONCATENATE(AQ$4,"++"),NieStac!$S28))=FALSE,IF(ISERR(FIND(CONCATENATE(AQ$4,"+++"),NieStac!$S28))=FALSE,"+++","++"),"+")," ")," ")</f>
        <v>+</v>
      </c>
      <c r="AR21" s="16" t="str">
        <f>IF(ISERR(FIND(AR$4,NieStac!$S28))=FALSE,IF(ISERR(FIND(CONCATENATE(AR$4,"+"),NieStac!$S28))=FALSE,IF(ISERR(FIND(CONCATENATE(AR$4,"++"),NieStac!$S28))=FALSE,IF(ISERR(FIND(CONCATENATE(AR$4,"+++"),NieStac!$S28))=FALSE,"+++","++"),"+")," ")," ")</f>
        <v xml:space="preserve"> </v>
      </c>
      <c r="AS21" s="16" t="str">
        <f>IF(ISERR(FIND(AS$4,NieStac!$S28))=FALSE,IF(ISERR(FIND(CONCATENATE(AS$4,"+"),NieStac!$S28))=FALSE,IF(ISERR(FIND(CONCATENATE(AS$4,"++"),NieStac!$S28))=FALSE,IF(ISERR(FIND(CONCATENATE(AS$4,"+++"),NieStac!$S28))=FALSE,"+++","++"),"+")," ")," ")</f>
        <v xml:space="preserve"> </v>
      </c>
      <c r="AT21" s="16" t="str">
        <f>IF(ISERR(FIND(AT$4,NieStac!$S28))=FALSE,IF(ISERR(FIND(CONCATENATE(AT$4,"+"),NieStac!$S28))=FALSE,IF(ISERR(FIND(CONCATENATE(AT$4,"++"),NieStac!$S28))=FALSE,IF(ISERR(FIND(CONCATENATE(AT$4,"+++"),NieStac!$S28))=FALSE,"+++","++"),"+")," ")," ")</f>
        <v xml:space="preserve"> </v>
      </c>
      <c r="AU21" s="16" t="str">
        <f>IF(ISERR(FIND(AU$4,NieStac!$S28))=FALSE,IF(ISERR(FIND(CONCATENATE(AU$4,"+"),NieStac!$S28))=FALSE,IF(ISERR(FIND(CONCATENATE(AU$4,"++"),NieStac!$S28))=FALSE,IF(ISERR(FIND(CONCATENATE(AU$4,"+++"),NieStac!$S28))=FALSE,"+++","++"),"+")," ")," ")</f>
        <v xml:space="preserve"> </v>
      </c>
      <c r="AV21" s="94" t="str">
        <f>NieStac!$C28</f>
        <v>Obieralny 1: Wybrane zastosowania sterowników programowalnych/ Projektowanie zaawansowanych interfejsów HMI i M2M</v>
      </c>
      <c r="AW21" s="16" t="str">
        <f>IF(ISERR(FIND(AW$4,NieStac!$T28))=FALSE,IF(ISERR(FIND(CONCATENATE(AW$4,"+"),NieStac!$T28))=FALSE,IF(ISERR(FIND(CONCATENATE(AW$4,"++"),NieStac!$T28))=FALSE,IF(ISERR(FIND(CONCATENATE(AW$4,"+++"),NieStac!$T28))=FALSE,"+++","++"),"+")," ")," ")</f>
        <v xml:space="preserve"> </v>
      </c>
      <c r="AX21" s="16" t="str">
        <f>IF(ISERR(FIND(AX$4,NieStac!$T28))=FALSE,IF(ISERR(FIND(CONCATENATE(AX$4,"+"),NieStac!$T28))=FALSE,IF(ISERR(FIND(CONCATENATE(AX$4,"++"),NieStac!$T28))=FALSE,IF(ISERR(FIND(CONCATENATE(AX$4,"+++"),NieStac!$T28))=FALSE,"+++","++"),"+")," ")," ")</f>
        <v xml:space="preserve"> </v>
      </c>
      <c r="AY21" s="16" t="str">
        <f>IF(ISERR(FIND(AY$4,NieStac!$T28))=FALSE,IF(ISERR(FIND(CONCATENATE(AY$4,"+"),NieStac!$T28))=FALSE,IF(ISERR(FIND(CONCATENATE(AY$4,"++"),NieStac!$T28))=FALSE,IF(ISERR(FIND(CONCATENATE(AY$4,"+++"),NieStac!$T28))=FALSE,"+++","++"),"+")," ")," ")</f>
        <v xml:space="preserve"> </v>
      </c>
      <c r="AZ21" s="16" t="str">
        <f>IF(ISERR(FIND(AZ$4,NieStac!$T28))=FALSE,IF(ISERR(FIND(CONCATENATE(AZ$4,"+"),NieStac!$T28))=FALSE,IF(ISERR(FIND(CONCATENATE(AZ$4,"++"),NieStac!$T28))=FALSE,IF(ISERR(FIND(CONCATENATE(AZ$4,"+++"),NieStac!$T28))=FALSE,"+++","++"),"+")," ")," ")</f>
        <v>+</v>
      </c>
      <c r="BA21" s="16" t="str">
        <f>IF(ISERR(FIND(BA$4,NieStac!$T28))=FALSE,IF(ISERR(FIND(CONCATENATE(BA$4,"+"),NieStac!$T28))=FALSE,IF(ISERR(FIND(CONCATENATE(BA$4,"++"),NieStac!$T28))=FALSE,IF(ISERR(FIND(CONCATENATE(BA$4,"+++"),NieStac!$T28))=FALSE,"+++","++"),"+")," ")," ")</f>
        <v xml:space="preserve"> </v>
      </c>
      <c r="BB21" s="16" t="str">
        <f>IF(ISERR(FIND(BB$4,NieStac!$T28))=FALSE,IF(ISERR(FIND(CONCATENATE(BB$4,"+"),NieStac!$T28))=FALSE,IF(ISERR(FIND(CONCATENATE(BB$4,"++"),NieStac!$T28))=FALSE,IF(ISERR(FIND(CONCATENATE(BB$4,"+++"),NieStac!$T28))=FALSE,"+++","++"),"+")," ")," ")</f>
        <v xml:space="preserve"> </v>
      </c>
    </row>
    <row r="22" spans="1:54">
      <c r="A22" s="94" t="str">
        <f>NieStac!$C29</f>
        <v>Systemy wizyjne</v>
      </c>
      <c r="B22" s="16" t="str">
        <f>IF(ISERR(FIND(B$4,NieStac!$R29))=FALSE,IF(ISERR(FIND(CONCATENATE(B$4,"+"),NieStac!$R29))=FALSE,IF(ISERR(FIND(CONCATENATE(B$4,"++"),NieStac!$R29))=FALSE,IF(ISERR(FIND(CONCATENATE(B$4,"+++"),NieStac!$R29))=FALSE,"+++","++"),"+")," ")," ")</f>
        <v xml:space="preserve"> </v>
      </c>
      <c r="C22" s="16" t="str">
        <f>IF(ISERR(FIND(C$4,NieStac!$R29))=FALSE,IF(ISERR(FIND(CONCATENATE(C$4,"+"),NieStac!$R29))=FALSE,IF(ISERR(FIND(CONCATENATE(C$4,"++"),NieStac!$R29))=FALSE,IF(ISERR(FIND(CONCATENATE(C$4,"+++"),NieStac!$R29))=FALSE,"+++","++"),"+")," ")," ")</f>
        <v xml:space="preserve"> </v>
      </c>
      <c r="D22" s="16" t="str">
        <f>IF(ISERR(FIND(D$4,NieStac!$R29))=FALSE,IF(ISERR(FIND(CONCATENATE(D$4,"+"),NieStac!$R29))=FALSE,IF(ISERR(FIND(CONCATENATE(D$4,"++"),NieStac!$R29))=FALSE,IF(ISERR(FIND(CONCATENATE(D$4,"+++"),NieStac!$R29))=FALSE,"+++","++"),"+")," ")," ")</f>
        <v xml:space="preserve"> </v>
      </c>
      <c r="E22" s="16" t="str">
        <f>IF(ISERR(FIND(E$4,NieStac!$R29))=FALSE,IF(ISERR(FIND(CONCATENATE(E$4,"+"),NieStac!$R29))=FALSE,IF(ISERR(FIND(CONCATENATE(E$4,"++"),NieStac!$R29))=FALSE,IF(ISERR(FIND(CONCATENATE(E$4,"+++"),NieStac!$R29))=FALSE,"+++","++"),"+")," ")," ")</f>
        <v xml:space="preserve"> </v>
      </c>
      <c r="F22" s="16" t="str">
        <f>IF(ISERR(FIND(F$4,NieStac!$R29))=FALSE,IF(ISERR(FIND(CONCATENATE(F$4,"+"),NieStac!$R29))=FALSE,IF(ISERR(FIND(CONCATENATE(F$4,"++"),NieStac!$R29))=FALSE,IF(ISERR(FIND(CONCATENATE(F$4,"+++"),NieStac!$R29))=FALSE,"+++","++"),"+")," ")," ")</f>
        <v xml:space="preserve"> </v>
      </c>
      <c r="G22" s="16" t="str">
        <f>IF(ISERR(FIND(G$4,NieStac!$R29))=FALSE,IF(ISERR(FIND(CONCATENATE(G$4,"+"),NieStac!$R29))=FALSE,IF(ISERR(FIND(CONCATENATE(G$4,"++"),NieStac!$R29))=FALSE,IF(ISERR(FIND(CONCATENATE(G$4,"+++"),NieStac!$R29))=FALSE,"+++","++"),"+")," ")," ")</f>
        <v>+</v>
      </c>
      <c r="H22" s="16" t="str">
        <f>IF(ISERR(FIND(H$4,NieStac!$R29))=FALSE,IF(ISERR(FIND(CONCATENATE(H$4,"+"),NieStac!$R29))=FALSE,IF(ISERR(FIND(CONCATENATE(H$4,"++"),NieStac!$R29))=FALSE,IF(ISERR(FIND(CONCATENATE(H$4,"+++"),NieStac!$R29))=FALSE,"+++","++"),"+")," ")," ")</f>
        <v xml:space="preserve"> </v>
      </c>
      <c r="I22" s="16" t="str">
        <f>IF(ISERR(FIND(I$4,NieStac!$R29))=FALSE,IF(ISERR(FIND(CONCATENATE(I$4,"+"),NieStac!$R29))=FALSE,IF(ISERR(FIND(CONCATENATE(I$4,"++"),NieStac!$R29))=FALSE,IF(ISERR(FIND(CONCATENATE(I$4,"+++"),NieStac!$R29))=FALSE,"+++","++"),"+")," ")," ")</f>
        <v xml:space="preserve"> </v>
      </c>
      <c r="J22" s="16" t="str">
        <f>IF(ISERR(FIND(J$4,NieStac!$R29))=FALSE,IF(ISERR(FIND(CONCATENATE(J$4,"+"),NieStac!$R29))=FALSE,IF(ISERR(FIND(CONCATENATE(J$4,"++"),NieStac!$R29))=FALSE,IF(ISERR(FIND(CONCATENATE(J$4,"+++"),NieStac!$R29))=FALSE,"+++","++"),"+")," ")," ")</f>
        <v xml:space="preserve"> </v>
      </c>
      <c r="K22" s="16" t="str">
        <f>IF(ISERR(FIND(K$4,NieStac!$R29))=FALSE,IF(ISERR(FIND(CONCATENATE(K$4,"+"),NieStac!$R29))=FALSE,IF(ISERR(FIND(CONCATENATE(K$4,"++"),NieStac!$R29))=FALSE,IF(ISERR(FIND(CONCATENATE(K$4,"+++"),NieStac!$R29))=FALSE,"+++","++"),"+")," ")," ")</f>
        <v xml:space="preserve"> </v>
      </c>
      <c r="L22" s="16" t="str">
        <f>IF(ISERR(FIND(L$4,NieStac!$R29))=FALSE,IF(ISERR(FIND(CONCATENATE(L$4,"+"),NieStac!$R29))=FALSE,IF(ISERR(FIND(CONCATENATE(L$4,"++"),NieStac!$R29))=FALSE,IF(ISERR(FIND(CONCATENATE(L$4,"+++"),NieStac!$R29))=FALSE,"+++","++"),"+")," ")," ")</f>
        <v xml:space="preserve"> </v>
      </c>
      <c r="M22" s="16" t="str">
        <f>IF(ISERR(FIND(M$4,NieStac!$R29))=FALSE,IF(ISERR(FIND(CONCATENATE(M$4,"+"),NieStac!$R29))=FALSE,IF(ISERR(FIND(CONCATENATE(M$4,"++"),NieStac!$R29))=FALSE,IF(ISERR(FIND(CONCATENATE(M$4,"+++"),NieStac!$R29))=FALSE,"+++","++"),"+")," ")," ")</f>
        <v xml:space="preserve"> </v>
      </c>
      <c r="N22" s="16" t="str">
        <f>IF(ISERR(FIND(N$4,NieStac!$R29))=FALSE,IF(ISERR(FIND(CONCATENATE(N$4,"+"),NieStac!$R29))=FALSE,IF(ISERR(FIND(CONCATENATE(N$4,"++"),NieStac!$R29))=FALSE,IF(ISERR(FIND(CONCATENATE(N$4,"+++"),NieStac!$R29))=FALSE,"+++","++"),"+")," ")," ")</f>
        <v xml:space="preserve"> </v>
      </c>
      <c r="O22" s="16" t="str">
        <f>IF(ISERR(FIND(O$4,NieStac!$R29))=FALSE,IF(ISERR(FIND(CONCATENATE(O$4,"+"),NieStac!$R29))=FALSE,IF(ISERR(FIND(CONCATENATE(O$4,"++"),NieStac!$R29))=FALSE,IF(ISERR(FIND(CONCATENATE(O$4,"+++"),NieStac!$R29))=FALSE,"+++","++"),"+")," ")," ")</f>
        <v xml:space="preserve"> </v>
      </c>
      <c r="P22" s="16" t="str">
        <f>IF(ISERR(FIND(P$4,NieStac!$R29))=FALSE,IF(ISERR(FIND(CONCATENATE(P$4,"+"),NieStac!$R29))=FALSE,IF(ISERR(FIND(CONCATENATE(P$4,"++"),NieStac!$R29))=FALSE,IF(ISERR(FIND(CONCATENATE(P$4,"+++"),NieStac!$R29))=FALSE,"+++","++"),"+")," ")," ")</f>
        <v xml:space="preserve"> </v>
      </c>
      <c r="Q22" s="16" t="str">
        <f>IF(ISERR(FIND(Q$4,NieStac!$R29))=FALSE,IF(ISERR(FIND(CONCATENATE(Q$4,"+"),NieStac!$R29))=FALSE,IF(ISERR(FIND(CONCATENATE(Q$4,"++"),NieStac!$R29))=FALSE,IF(ISERR(FIND(CONCATENATE(Q$4,"+++"),NieStac!$R29))=FALSE,"+++","++"),"+")," ")," ")</f>
        <v xml:space="preserve"> </v>
      </c>
      <c r="R22" s="16" t="str">
        <f>IF(ISERR(FIND(R$4,NieStac!$R29))=FALSE,IF(ISERR(FIND(CONCATENATE(R$4,"+"),NieStac!$R29))=FALSE,IF(ISERR(FIND(CONCATENATE(R$4,"++"),NieStac!$R29))=FALSE,IF(ISERR(FIND(CONCATENATE(R$4,"+++"),NieStac!$R29))=FALSE,"+++","++"),"+")," ")," ")</f>
        <v xml:space="preserve"> </v>
      </c>
      <c r="S22" s="16" t="str">
        <f>IF(ISERR(FIND(S$4,NieStac!$R29))=FALSE,IF(ISERR(FIND(CONCATENATE(S$4,"+"),NieStac!$R29))=FALSE,IF(ISERR(FIND(CONCATENATE(S$4,"++"),NieStac!$R29))=FALSE,IF(ISERR(FIND(CONCATENATE(S$4,"+++"),NieStac!$R29))=FALSE,"+++","++"),"+")," ")," ")</f>
        <v xml:space="preserve"> </v>
      </c>
      <c r="T22" s="94" t="str">
        <f>NieStac!$C29</f>
        <v>Systemy wizyjne</v>
      </c>
      <c r="U22" s="16" t="str">
        <f>IF(ISERR(FIND(U$4,NieStac!$S29))=FALSE,IF(ISERR(FIND(CONCATENATE(U$4,"+"),NieStac!$S29))=FALSE,IF(ISERR(FIND(CONCATENATE(U$4,"++"),NieStac!$S29))=FALSE,IF(ISERR(FIND(CONCATENATE(U$4,"+++"),NieStac!$S29))=FALSE,"+++","++"),"+")," ")," ")</f>
        <v xml:space="preserve"> </v>
      </c>
      <c r="V22" s="16" t="str">
        <f>IF(ISERR(FIND(V$4,NieStac!$S29))=FALSE,IF(ISERR(FIND(CONCATENATE(V$4,"+"),NieStac!$S29))=FALSE,IF(ISERR(FIND(CONCATENATE(V$4,"++"),NieStac!$S29))=FALSE,IF(ISERR(FIND(CONCATENATE(V$4,"+++"),NieStac!$S29))=FALSE,"+++","++"),"+")," ")," ")</f>
        <v xml:space="preserve"> </v>
      </c>
      <c r="W22" s="16" t="str">
        <f>IF(ISERR(FIND(W$4,NieStac!$S29))=FALSE,IF(ISERR(FIND(CONCATENATE(W$4,"+"),NieStac!$S29))=FALSE,IF(ISERR(FIND(CONCATENATE(W$4,"++"),NieStac!$S29))=FALSE,IF(ISERR(FIND(CONCATENATE(W$4,"+++"),NieStac!$S29))=FALSE,"+++","++"),"+")," ")," ")</f>
        <v xml:space="preserve"> </v>
      </c>
      <c r="X22" s="16" t="str">
        <f>IF(ISERR(FIND(X$4,NieStac!$S29))=FALSE,IF(ISERR(FIND(CONCATENATE(X$4,"+"),NieStac!$S29))=FALSE,IF(ISERR(FIND(CONCATENATE(X$4,"++"),NieStac!$S29))=FALSE,IF(ISERR(FIND(CONCATENATE(X$4,"+++"),NieStac!$S29))=FALSE,"+++","++"),"+")," ")," ")</f>
        <v xml:space="preserve"> </v>
      </c>
      <c r="Y22" s="16" t="str">
        <f>IF(ISERR(FIND(Y$4,NieStac!$S29))=FALSE,IF(ISERR(FIND(CONCATENATE(Y$4,"+"),NieStac!$S29))=FALSE,IF(ISERR(FIND(CONCATENATE(Y$4,"++"),NieStac!$S29))=FALSE,IF(ISERR(FIND(CONCATENATE(Y$4,"+++"),NieStac!$S29))=FALSE,"+++","++"),"+")," ")," ")</f>
        <v xml:space="preserve"> </v>
      </c>
      <c r="Z22" s="16" t="str">
        <f>IF(ISERR(FIND(Z$4,NieStac!$S29))=FALSE,IF(ISERR(FIND(CONCATENATE(Z$4,"+"),NieStac!$S29))=FALSE,IF(ISERR(FIND(CONCATENATE(Z$4,"++"),NieStac!$S29))=FALSE,IF(ISERR(FIND(CONCATENATE(Z$4,"+++"),NieStac!$S29))=FALSE,"+++","++"),"+")," ")," ")</f>
        <v xml:space="preserve"> </v>
      </c>
      <c r="AA22" s="16" t="str">
        <f>IF(ISERR(FIND(AA$4,NieStac!$S29))=FALSE,IF(ISERR(FIND(CONCATENATE(AA$4,"+"),NieStac!$S29))=FALSE,IF(ISERR(FIND(CONCATENATE(AA$4,"++"),NieStac!$S29))=FALSE,IF(ISERR(FIND(CONCATENATE(AA$4,"+++"),NieStac!$S29))=FALSE,"+++","++"),"+")," ")," ")</f>
        <v xml:space="preserve"> </v>
      </c>
      <c r="AB22" s="16" t="str">
        <f>IF(ISERR(FIND(AB$4,NieStac!$S29))=FALSE,IF(ISERR(FIND(CONCATENATE(AB$4,"+"),NieStac!$S29))=FALSE,IF(ISERR(FIND(CONCATENATE(AB$4,"++"),NieStac!$S29))=FALSE,IF(ISERR(FIND(CONCATENATE(AB$4,"+++"),NieStac!$S29))=FALSE,"+++","++"),"+")," ")," ")</f>
        <v xml:space="preserve"> </v>
      </c>
      <c r="AC22" s="16" t="str">
        <f>IF(ISERR(FIND(AC$4,NieStac!$S29))=FALSE,IF(ISERR(FIND(CONCATENATE(AC$4,"+"),NieStac!$S29))=FALSE,IF(ISERR(FIND(CONCATENATE(AC$4,"++"),NieStac!$S29))=FALSE,IF(ISERR(FIND(CONCATENATE(AC$4,"+++"),NieStac!$S29))=FALSE,"+++","++"),"+")," ")," ")</f>
        <v xml:space="preserve"> </v>
      </c>
      <c r="AD22" s="16" t="str">
        <f>IF(ISERR(FIND(AD$4,NieStac!$S29))=FALSE,IF(ISERR(FIND(CONCATENATE(AD$4,"+"),NieStac!$S29))=FALSE,IF(ISERR(FIND(CONCATENATE(AD$4,"++"),NieStac!$S29))=FALSE,IF(ISERR(FIND(CONCATENATE(AD$4,"+++"),NieStac!$S29))=FALSE,"+++","++"),"+")," ")," ")</f>
        <v xml:space="preserve"> </v>
      </c>
      <c r="AE22" s="16" t="str">
        <f>IF(ISERR(FIND(AE$4,NieStac!$S29))=FALSE,IF(ISERR(FIND(CONCATENATE(AE$4,"+"),NieStac!$S29))=FALSE,IF(ISERR(FIND(CONCATENATE(AE$4,"++"),NieStac!$S29))=FALSE,IF(ISERR(FIND(CONCATENATE(AE$4,"+++"),NieStac!$S29))=FALSE,"+++","++"),"+")," ")," ")</f>
        <v>+</v>
      </c>
      <c r="AF22" s="16" t="str">
        <f>IF(ISERR(FIND(AF$4,NieStac!$S29))=FALSE,IF(ISERR(FIND(CONCATENATE(AF$4,"+"),NieStac!$S29))=FALSE,IF(ISERR(FIND(CONCATENATE(AF$4,"++"),NieStac!$S29))=FALSE,IF(ISERR(FIND(CONCATENATE(AF$4,"+++"),NieStac!$S29))=FALSE,"+++","++"),"+")," ")," ")</f>
        <v>+</v>
      </c>
      <c r="AG22" s="16" t="str">
        <f>IF(ISERR(FIND(AG$4,NieStac!$S29))=FALSE,IF(ISERR(FIND(CONCATENATE(AG$4,"+"),NieStac!$S29))=FALSE,IF(ISERR(FIND(CONCATENATE(AG$4,"++"),NieStac!$S29))=FALSE,IF(ISERR(FIND(CONCATENATE(AG$4,"+++"),NieStac!$S29))=FALSE,"+++","++"),"+")," ")," ")</f>
        <v>+</v>
      </c>
      <c r="AH22" s="16" t="str">
        <f>IF(ISERR(FIND(AH$4,NieStac!$S29))=FALSE,IF(ISERR(FIND(CONCATENATE(AH$4,"+"),NieStac!$S29))=FALSE,IF(ISERR(FIND(CONCATENATE(AH$4,"++"),NieStac!$S29))=FALSE,IF(ISERR(FIND(CONCATENATE(AH$4,"+++"),NieStac!$S29))=FALSE,"+++","++"),"+")," ")," ")</f>
        <v xml:space="preserve"> </v>
      </c>
      <c r="AI22" s="16" t="str">
        <f>IF(ISERR(FIND(AI$4,NieStac!$S29))=FALSE,IF(ISERR(FIND(CONCATENATE(AI$4,"+"),NieStac!$S29))=FALSE,IF(ISERR(FIND(CONCATENATE(AI$4,"++"),NieStac!$S29))=FALSE,IF(ISERR(FIND(CONCATENATE(AI$4,"+++"),NieStac!$S29))=FALSE,"+++","++"),"+")," ")," ")</f>
        <v xml:space="preserve"> </v>
      </c>
      <c r="AJ22" s="16" t="str">
        <f>IF(ISERR(FIND(AJ$4,NieStac!$S29))=FALSE,IF(ISERR(FIND(CONCATENATE(AJ$4,"+"),NieStac!$S29))=FALSE,IF(ISERR(FIND(CONCATENATE(AJ$4,"++"),NieStac!$S29))=FALSE,IF(ISERR(FIND(CONCATENATE(AJ$4,"+++"),NieStac!$S29))=FALSE,"+++","++"),"+")," ")," ")</f>
        <v xml:space="preserve"> </v>
      </c>
      <c r="AK22" s="16" t="str">
        <f>IF(ISERR(FIND(AK$4,NieStac!$S29))=FALSE,IF(ISERR(FIND(CONCATENATE(AK$4,"+"),NieStac!$S29))=FALSE,IF(ISERR(FIND(CONCATENATE(AK$4,"++"),NieStac!$S29))=FALSE,IF(ISERR(FIND(CONCATENATE(AK$4,"+++"),NieStac!$S29))=FALSE,"+++","++"),"+")," ")," ")</f>
        <v xml:space="preserve"> </v>
      </c>
      <c r="AL22" s="16" t="str">
        <f>IF(ISERR(FIND(AL$4,NieStac!$S29))=FALSE,IF(ISERR(FIND(CONCATENATE(AL$4,"+"),NieStac!$S29))=FALSE,IF(ISERR(FIND(CONCATENATE(AL$4,"++"),NieStac!$S29))=FALSE,IF(ISERR(FIND(CONCATENATE(AL$4,"+++"),NieStac!$S29))=FALSE,"+++","++"),"+")," ")," ")</f>
        <v xml:space="preserve"> </v>
      </c>
      <c r="AM22" s="16" t="str">
        <f>IF(ISERR(FIND(AM$4,NieStac!$S29))=FALSE,IF(ISERR(FIND(CONCATENATE(AM$4,"+"),NieStac!$S29))=FALSE,IF(ISERR(FIND(CONCATENATE(AM$4,"++"),NieStac!$S29))=FALSE,IF(ISERR(FIND(CONCATENATE(AM$4,"+++"),NieStac!$S29))=FALSE,"+++","++"),"+")," ")," ")</f>
        <v xml:space="preserve"> </v>
      </c>
      <c r="AN22" s="16" t="str">
        <f>IF(ISERR(FIND(AN$4,NieStac!$S29))=FALSE,IF(ISERR(FIND(CONCATENATE(AN$4,"+"),NieStac!$S29))=FALSE,IF(ISERR(FIND(CONCATENATE(AN$4,"++"),NieStac!$S29))=FALSE,IF(ISERR(FIND(CONCATENATE(AN$4,"+++"),NieStac!$S29))=FALSE,"+++","++"),"+")," ")," ")</f>
        <v xml:space="preserve"> </v>
      </c>
      <c r="AO22" s="16" t="str">
        <f>IF(ISERR(FIND(AO$4,NieStac!$S29))=FALSE,IF(ISERR(FIND(CONCATENATE(AO$4,"+"),NieStac!$S29))=FALSE,IF(ISERR(FIND(CONCATENATE(AO$4,"++"),NieStac!$S29))=FALSE,IF(ISERR(FIND(CONCATENATE(AO$4,"+++"),NieStac!$S29))=FALSE,"+++","++"),"+")," ")," ")</f>
        <v xml:space="preserve"> </v>
      </c>
      <c r="AP22" s="16" t="str">
        <f>IF(ISERR(FIND(AP$4,NieStac!$S29))=FALSE,IF(ISERR(FIND(CONCATENATE(AP$4,"+"),NieStac!$S29))=FALSE,IF(ISERR(FIND(CONCATENATE(AP$4,"++"),NieStac!$S29))=FALSE,IF(ISERR(FIND(CONCATENATE(AP$4,"+++"),NieStac!$S29))=FALSE,"+++","++"),"+")," ")," ")</f>
        <v xml:space="preserve"> </v>
      </c>
      <c r="AQ22" s="16" t="str">
        <f>IF(ISERR(FIND(AQ$4,NieStac!$S29))=FALSE,IF(ISERR(FIND(CONCATENATE(AQ$4,"+"),NieStac!$S29))=FALSE,IF(ISERR(FIND(CONCATENATE(AQ$4,"++"),NieStac!$S29))=FALSE,IF(ISERR(FIND(CONCATENATE(AQ$4,"+++"),NieStac!$S29))=FALSE,"+++","++"),"+")," ")," ")</f>
        <v xml:space="preserve"> </v>
      </c>
      <c r="AR22" s="16" t="str">
        <f>IF(ISERR(FIND(AR$4,NieStac!$S29))=FALSE,IF(ISERR(FIND(CONCATENATE(AR$4,"+"),NieStac!$S29))=FALSE,IF(ISERR(FIND(CONCATENATE(AR$4,"++"),NieStac!$S29))=FALSE,IF(ISERR(FIND(CONCATENATE(AR$4,"+++"),NieStac!$S29))=FALSE,"+++","++"),"+")," ")," ")</f>
        <v xml:space="preserve"> </v>
      </c>
      <c r="AS22" s="16" t="str">
        <f>IF(ISERR(FIND(AS$4,NieStac!$S29))=FALSE,IF(ISERR(FIND(CONCATENATE(AS$4,"+"),NieStac!$S29))=FALSE,IF(ISERR(FIND(CONCATENATE(AS$4,"++"),NieStac!$S29))=FALSE,IF(ISERR(FIND(CONCATENATE(AS$4,"+++"),NieStac!$S29))=FALSE,"+++","++"),"+")," ")," ")</f>
        <v xml:space="preserve"> </v>
      </c>
      <c r="AT22" s="16" t="str">
        <f>IF(ISERR(FIND(AT$4,NieStac!$S29))=FALSE,IF(ISERR(FIND(CONCATENATE(AT$4,"+"),NieStac!$S29))=FALSE,IF(ISERR(FIND(CONCATENATE(AT$4,"++"),NieStac!$S29))=FALSE,IF(ISERR(FIND(CONCATENATE(AT$4,"+++"),NieStac!$S29))=FALSE,"+++","++"),"+")," ")," ")</f>
        <v xml:space="preserve"> </v>
      </c>
      <c r="AU22" s="16" t="str">
        <f>IF(ISERR(FIND(AU$4,NieStac!$S29))=FALSE,IF(ISERR(FIND(CONCATENATE(AU$4,"+"),NieStac!$S29))=FALSE,IF(ISERR(FIND(CONCATENATE(AU$4,"++"),NieStac!$S29))=FALSE,IF(ISERR(FIND(CONCATENATE(AU$4,"+++"),NieStac!$S29))=FALSE,"+++","++"),"+")," ")," ")</f>
        <v xml:space="preserve"> </v>
      </c>
      <c r="AV22" s="94" t="str">
        <f>NieStac!$C29</f>
        <v>Systemy wizyjne</v>
      </c>
      <c r="AW22" s="16" t="str">
        <f>IF(ISERR(FIND(AW$4,NieStac!$T29))=FALSE,IF(ISERR(FIND(CONCATENATE(AW$4,"+"),NieStac!$T29))=FALSE,IF(ISERR(FIND(CONCATENATE(AW$4,"++"),NieStac!$T29))=FALSE,IF(ISERR(FIND(CONCATENATE(AW$4,"+++"),NieStac!$T29))=FALSE,"+++","++"),"+")," ")," ")</f>
        <v xml:space="preserve"> </v>
      </c>
      <c r="AX22" s="16" t="str">
        <f>IF(ISERR(FIND(AX$4,NieStac!$T29))=FALSE,IF(ISERR(FIND(CONCATENATE(AX$4,"+"),NieStac!$T29))=FALSE,IF(ISERR(FIND(CONCATENATE(AX$4,"++"),NieStac!$T29))=FALSE,IF(ISERR(FIND(CONCATENATE(AX$4,"+++"),NieStac!$T29))=FALSE,"+++","++"),"+")," ")," ")</f>
        <v xml:space="preserve"> </v>
      </c>
      <c r="AY22" s="16" t="str">
        <f>IF(ISERR(FIND(AY$4,NieStac!$T29))=FALSE,IF(ISERR(FIND(CONCATENATE(AY$4,"+"),NieStac!$T29))=FALSE,IF(ISERR(FIND(CONCATENATE(AY$4,"++"),NieStac!$T29))=FALSE,IF(ISERR(FIND(CONCATENATE(AY$4,"+++"),NieStac!$T29))=FALSE,"+++","++"),"+")," ")," ")</f>
        <v xml:space="preserve"> </v>
      </c>
      <c r="AZ22" s="16" t="str">
        <f>IF(ISERR(FIND(AZ$4,NieStac!$T29))=FALSE,IF(ISERR(FIND(CONCATENATE(AZ$4,"+"),NieStac!$T29))=FALSE,IF(ISERR(FIND(CONCATENATE(AZ$4,"++"),NieStac!$T29))=FALSE,IF(ISERR(FIND(CONCATENATE(AZ$4,"+++"),NieStac!$T29))=FALSE,"+++","++"),"+")," ")," ")</f>
        <v>+</v>
      </c>
      <c r="BA22" s="16" t="str">
        <f>IF(ISERR(FIND(BA$4,NieStac!$T29))=FALSE,IF(ISERR(FIND(CONCATENATE(BA$4,"+"),NieStac!$T29))=FALSE,IF(ISERR(FIND(CONCATENATE(BA$4,"++"),NieStac!$T29))=FALSE,IF(ISERR(FIND(CONCATENATE(BA$4,"+++"),NieStac!$T29))=FALSE,"+++","++"),"+")," ")," ")</f>
        <v xml:space="preserve"> </v>
      </c>
      <c r="BB22" s="16" t="str">
        <f>IF(ISERR(FIND(BB$4,NieStac!$T29))=FALSE,IF(ISERR(FIND(CONCATENATE(BB$4,"+"),NieStac!$T29))=FALSE,IF(ISERR(FIND(CONCATENATE(BB$4,"++"),NieStac!$T29))=FALSE,IF(ISERR(FIND(CONCATENATE(BB$4,"+++"),NieStac!$T29))=FALSE,"+++","++"),"+")," ")," ")</f>
        <v xml:space="preserve"> </v>
      </c>
    </row>
    <row r="23" spans="1:54" ht="25.5" customHeight="1">
      <c r="A23" s="94" t="str">
        <f>NieStac!$C30</f>
        <v xml:space="preserve">Wybrane zagadnienia grafiki 3D i wizualizacji komputerowej </v>
      </c>
      <c r="B23" s="16" t="str">
        <f>IF(ISERR(FIND(B$4,NieStac!$R30))=FALSE,IF(ISERR(FIND(CONCATENATE(B$4,"+"),NieStac!$R30))=FALSE,IF(ISERR(FIND(CONCATENATE(B$4,"++"),NieStac!$R30))=FALSE,IF(ISERR(FIND(CONCATENATE(B$4,"+++"),NieStac!$R30))=FALSE,"+++","++"),"+")," ")," ")</f>
        <v xml:space="preserve"> </v>
      </c>
      <c r="C23" s="16" t="str">
        <f>IF(ISERR(FIND(C$4,NieStac!$R30))=FALSE,IF(ISERR(FIND(CONCATENATE(C$4,"+"),NieStac!$R30))=FALSE,IF(ISERR(FIND(CONCATENATE(C$4,"++"),NieStac!$R30))=FALSE,IF(ISERR(FIND(CONCATENATE(C$4,"+++"),NieStac!$R30))=FALSE,"+++","++"),"+")," ")," ")</f>
        <v xml:space="preserve"> </v>
      </c>
      <c r="D23" s="16" t="str">
        <f>IF(ISERR(FIND(D$4,NieStac!$R30))=FALSE,IF(ISERR(FIND(CONCATENATE(D$4,"+"),NieStac!$R30))=FALSE,IF(ISERR(FIND(CONCATENATE(D$4,"++"),NieStac!$R30))=FALSE,IF(ISERR(FIND(CONCATENATE(D$4,"+++"),NieStac!$R30))=FALSE,"+++","++"),"+")," ")," ")</f>
        <v xml:space="preserve"> </v>
      </c>
      <c r="E23" s="16" t="str">
        <f>IF(ISERR(FIND(E$4,NieStac!$R30))=FALSE,IF(ISERR(FIND(CONCATENATE(E$4,"+"),NieStac!$R30))=FALSE,IF(ISERR(FIND(CONCATENATE(E$4,"++"),NieStac!$R30))=FALSE,IF(ISERR(FIND(CONCATENATE(E$4,"+++"),NieStac!$R30))=FALSE,"+++","++"),"+")," ")," ")</f>
        <v xml:space="preserve"> </v>
      </c>
      <c r="F23" s="16" t="str">
        <f>IF(ISERR(FIND(F$4,NieStac!$R30))=FALSE,IF(ISERR(FIND(CONCATENATE(F$4,"+"),NieStac!$R30))=FALSE,IF(ISERR(FIND(CONCATENATE(F$4,"++"),NieStac!$R30))=FALSE,IF(ISERR(FIND(CONCATENATE(F$4,"+++"),NieStac!$R30))=FALSE,"+++","++"),"+")," ")," ")</f>
        <v xml:space="preserve"> </v>
      </c>
      <c r="G23" s="16" t="str">
        <f>IF(ISERR(FIND(G$4,NieStac!$R30))=FALSE,IF(ISERR(FIND(CONCATENATE(G$4,"+"),NieStac!$R30))=FALSE,IF(ISERR(FIND(CONCATENATE(G$4,"++"),NieStac!$R30))=FALSE,IF(ISERR(FIND(CONCATENATE(G$4,"+++"),NieStac!$R30))=FALSE,"+++","++"),"+")," ")," ")</f>
        <v>+</v>
      </c>
      <c r="H23" s="16" t="str">
        <f>IF(ISERR(FIND(H$4,NieStac!$R30))=FALSE,IF(ISERR(FIND(CONCATENATE(H$4,"+"),NieStac!$R30))=FALSE,IF(ISERR(FIND(CONCATENATE(H$4,"++"),NieStac!$R30))=FALSE,IF(ISERR(FIND(CONCATENATE(H$4,"+++"),NieStac!$R30))=FALSE,"+++","++"),"+")," ")," ")</f>
        <v xml:space="preserve"> </v>
      </c>
      <c r="I23" s="16" t="str">
        <f>IF(ISERR(FIND(I$4,NieStac!$R30))=FALSE,IF(ISERR(FIND(CONCATENATE(I$4,"+"),NieStac!$R30))=FALSE,IF(ISERR(FIND(CONCATENATE(I$4,"++"),NieStac!$R30))=FALSE,IF(ISERR(FIND(CONCATENATE(I$4,"+++"),NieStac!$R30))=FALSE,"+++","++"),"+")," ")," ")</f>
        <v xml:space="preserve"> </v>
      </c>
      <c r="J23" s="16" t="str">
        <f>IF(ISERR(FIND(J$4,NieStac!$R30))=FALSE,IF(ISERR(FIND(CONCATENATE(J$4,"+"),NieStac!$R30))=FALSE,IF(ISERR(FIND(CONCATENATE(J$4,"++"),NieStac!$R30))=FALSE,IF(ISERR(FIND(CONCATENATE(J$4,"+++"),NieStac!$R30))=FALSE,"+++","++"),"+")," ")," ")</f>
        <v xml:space="preserve"> </v>
      </c>
      <c r="K23" s="16" t="str">
        <f>IF(ISERR(FIND(K$4,NieStac!$R30))=FALSE,IF(ISERR(FIND(CONCATENATE(K$4,"+"),NieStac!$R30))=FALSE,IF(ISERR(FIND(CONCATENATE(K$4,"++"),NieStac!$R30))=FALSE,IF(ISERR(FIND(CONCATENATE(K$4,"+++"),NieStac!$R30))=FALSE,"+++","++"),"+")," ")," ")</f>
        <v xml:space="preserve"> </v>
      </c>
      <c r="L23" s="16" t="str">
        <f>IF(ISERR(FIND(L$4,NieStac!$R30))=FALSE,IF(ISERR(FIND(CONCATENATE(L$4,"+"),NieStac!$R30))=FALSE,IF(ISERR(FIND(CONCATENATE(L$4,"++"),NieStac!$R30))=FALSE,IF(ISERR(FIND(CONCATENATE(L$4,"+++"),NieStac!$R30))=FALSE,"+++","++"),"+")," ")," ")</f>
        <v xml:space="preserve"> </v>
      </c>
      <c r="M23" s="16" t="str">
        <f>IF(ISERR(FIND(M$4,NieStac!$R30))=FALSE,IF(ISERR(FIND(CONCATENATE(M$4,"+"),NieStac!$R30))=FALSE,IF(ISERR(FIND(CONCATENATE(M$4,"++"),NieStac!$R30))=FALSE,IF(ISERR(FIND(CONCATENATE(M$4,"+++"),NieStac!$R30))=FALSE,"+++","++"),"+")," ")," ")</f>
        <v>+</v>
      </c>
      <c r="N23" s="16" t="str">
        <f>IF(ISERR(FIND(N$4,NieStac!$R30))=FALSE,IF(ISERR(FIND(CONCATENATE(N$4,"+"),NieStac!$R30))=FALSE,IF(ISERR(FIND(CONCATENATE(N$4,"++"),NieStac!$R30))=FALSE,IF(ISERR(FIND(CONCATENATE(N$4,"+++"),NieStac!$R30))=FALSE,"+++","++"),"+")," ")," ")</f>
        <v xml:space="preserve"> </v>
      </c>
      <c r="O23" s="16" t="str">
        <f>IF(ISERR(FIND(O$4,NieStac!$R30))=FALSE,IF(ISERR(FIND(CONCATENATE(O$4,"+"),NieStac!$R30))=FALSE,IF(ISERR(FIND(CONCATENATE(O$4,"++"),NieStac!$R30))=FALSE,IF(ISERR(FIND(CONCATENATE(O$4,"+++"),NieStac!$R30))=FALSE,"+++","++"),"+")," ")," ")</f>
        <v xml:space="preserve"> </v>
      </c>
      <c r="P23" s="16" t="str">
        <f>IF(ISERR(FIND(P$4,NieStac!$R30))=FALSE,IF(ISERR(FIND(CONCATENATE(P$4,"+"),NieStac!$R30))=FALSE,IF(ISERR(FIND(CONCATENATE(P$4,"++"),NieStac!$R30))=FALSE,IF(ISERR(FIND(CONCATENATE(P$4,"+++"),NieStac!$R30))=FALSE,"+++","++"),"+")," ")," ")</f>
        <v xml:space="preserve"> </v>
      </c>
      <c r="Q23" s="16" t="str">
        <f>IF(ISERR(FIND(Q$4,NieStac!$R30))=FALSE,IF(ISERR(FIND(CONCATENATE(Q$4,"+"),NieStac!$R30))=FALSE,IF(ISERR(FIND(CONCATENATE(Q$4,"++"),NieStac!$R30))=FALSE,IF(ISERR(FIND(CONCATENATE(Q$4,"+++"),NieStac!$R30))=FALSE,"+++","++"),"+")," ")," ")</f>
        <v xml:space="preserve"> </v>
      </c>
      <c r="R23" s="16" t="str">
        <f>IF(ISERR(FIND(R$4,NieStac!$R30))=FALSE,IF(ISERR(FIND(CONCATENATE(R$4,"+"),NieStac!$R30))=FALSE,IF(ISERR(FIND(CONCATENATE(R$4,"++"),NieStac!$R30))=FALSE,IF(ISERR(FIND(CONCATENATE(R$4,"+++"),NieStac!$R30))=FALSE,"+++","++"),"+")," ")," ")</f>
        <v xml:space="preserve"> </v>
      </c>
      <c r="S23" s="16" t="str">
        <f>IF(ISERR(FIND(S$4,NieStac!$R30))=FALSE,IF(ISERR(FIND(CONCATENATE(S$4,"+"),NieStac!$R30))=FALSE,IF(ISERR(FIND(CONCATENATE(S$4,"++"),NieStac!$R30))=FALSE,IF(ISERR(FIND(CONCATENATE(S$4,"+++"),NieStac!$R30))=FALSE,"+++","++"),"+")," ")," ")</f>
        <v xml:space="preserve"> </v>
      </c>
      <c r="T23" s="94" t="str">
        <f>NieStac!$C30</f>
        <v xml:space="preserve">Wybrane zagadnienia grafiki 3D i wizualizacji komputerowej </v>
      </c>
      <c r="U23" s="16" t="str">
        <f>IF(ISERR(FIND(U$4,NieStac!$S30))=FALSE,IF(ISERR(FIND(CONCATENATE(U$4,"+"),NieStac!$S30))=FALSE,IF(ISERR(FIND(CONCATENATE(U$4,"++"),NieStac!$S30))=FALSE,IF(ISERR(FIND(CONCATENATE(U$4,"+++"),NieStac!$S30))=FALSE,"+++","++"),"+")," ")," ")</f>
        <v xml:space="preserve"> </v>
      </c>
      <c r="V23" s="16" t="str">
        <f>IF(ISERR(FIND(V$4,NieStac!$S30))=FALSE,IF(ISERR(FIND(CONCATENATE(V$4,"+"),NieStac!$S30))=FALSE,IF(ISERR(FIND(CONCATENATE(V$4,"++"),NieStac!$S30))=FALSE,IF(ISERR(FIND(CONCATENATE(V$4,"+++"),NieStac!$S30))=FALSE,"+++","++"),"+")," ")," ")</f>
        <v xml:space="preserve"> </v>
      </c>
      <c r="W23" s="16" t="str">
        <f>IF(ISERR(FIND(W$4,NieStac!$S30))=FALSE,IF(ISERR(FIND(CONCATENATE(W$4,"+"),NieStac!$S30))=FALSE,IF(ISERR(FIND(CONCATENATE(W$4,"++"),NieStac!$S30))=FALSE,IF(ISERR(FIND(CONCATENATE(W$4,"+++"),NieStac!$S30))=FALSE,"+++","++"),"+")," ")," ")</f>
        <v xml:space="preserve"> </v>
      </c>
      <c r="X23" s="16" t="str">
        <f>IF(ISERR(FIND(X$4,NieStac!$S30))=FALSE,IF(ISERR(FIND(CONCATENATE(X$4,"+"),NieStac!$S30))=FALSE,IF(ISERR(FIND(CONCATENATE(X$4,"++"),NieStac!$S30))=FALSE,IF(ISERR(FIND(CONCATENATE(X$4,"+++"),NieStac!$S30))=FALSE,"+++","++"),"+")," ")," ")</f>
        <v xml:space="preserve"> </v>
      </c>
      <c r="Y23" s="16" t="str">
        <f>IF(ISERR(FIND(Y$4,NieStac!$S30))=FALSE,IF(ISERR(FIND(CONCATENATE(Y$4,"+"),NieStac!$S30))=FALSE,IF(ISERR(FIND(CONCATENATE(Y$4,"++"),NieStac!$S30))=FALSE,IF(ISERR(FIND(CONCATENATE(Y$4,"+++"),NieStac!$S30))=FALSE,"+++","++"),"+")," ")," ")</f>
        <v xml:space="preserve"> </v>
      </c>
      <c r="Z23" s="16" t="str">
        <f>IF(ISERR(FIND(Z$4,NieStac!$S30))=FALSE,IF(ISERR(FIND(CONCATENATE(Z$4,"+"),NieStac!$S30))=FALSE,IF(ISERR(FIND(CONCATENATE(Z$4,"++"),NieStac!$S30))=FALSE,IF(ISERR(FIND(CONCATENATE(Z$4,"+++"),NieStac!$S30))=FALSE,"+++","++"),"+")," ")," ")</f>
        <v xml:space="preserve"> </v>
      </c>
      <c r="AA23" s="16" t="str">
        <f>IF(ISERR(FIND(AA$4,NieStac!$S30))=FALSE,IF(ISERR(FIND(CONCATENATE(AA$4,"+"),NieStac!$S30))=FALSE,IF(ISERR(FIND(CONCATENATE(AA$4,"++"),NieStac!$S30))=FALSE,IF(ISERR(FIND(CONCATENATE(AA$4,"+++"),NieStac!$S30))=FALSE,"+++","++"),"+")," ")," ")</f>
        <v xml:space="preserve"> </v>
      </c>
      <c r="AB23" s="16" t="str">
        <f>IF(ISERR(FIND(AB$4,NieStac!$S30))=FALSE,IF(ISERR(FIND(CONCATENATE(AB$4,"+"),NieStac!$S30))=FALSE,IF(ISERR(FIND(CONCATENATE(AB$4,"++"),NieStac!$S30))=FALSE,IF(ISERR(FIND(CONCATENATE(AB$4,"+++"),NieStac!$S30))=FALSE,"+++","++"),"+")," ")," ")</f>
        <v>+</v>
      </c>
      <c r="AC23" s="16" t="str">
        <f>IF(ISERR(FIND(AC$4,NieStac!$S30))=FALSE,IF(ISERR(FIND(CONCATENATE(AC$4,"+"),NieStac!$S30))=FALSE,IF(ISERR(FIND(CONCATENATE(AC$4,"++"),NieStac!$S30))=FALSE,IF(ISERR(FIND(CONCATENATE(AC$4,"+++"),NieStac!$S30))=FALSE,"+++","++"),"+")," ")," ")</f>
        <v xml:space="preserve"> </v>
      </c>
      <c r="AD23" s="16" t="str">
        <f>IF(ISERR(FIND(AD$4,NieStac!$S30))=FALSE,IF(ISERR(FIND(CONCATENATE(AD$4,"+"),NieStac!$S30))=FALSE,IF(ISERR(FIND(CONCATENATE(AD$4,"++"),NieStac!$S30))=FALSE,IF(ISERR(FIND(CONCATENATE(AD$4,"+++"),NieStac!$S30))=FALSE,"+++","++"),"+")," ")," ")</f>
        <v xml:space="preserve"> </v>
      </c>
      <c r="AE23" s="16" t="str">
        <f>IF(ISERR(FIND(AE$4,NieStac!$S30))=FALSE,IF(ISERR(FIND(CONCATENATE(AE$4,"+"),NieStac!$S30))=FALSE,IF(ISERR(FIND(CONCATENATE(AE$4,"++"),NieStac!$S30))=FALSE,IF(ISERR(FIND(CONCATENATE(AE$4,"+++"),NieStac!$S30))=FALSE,"+++","++"),"+")," ")," ")</f>
        <v xml:space="preserve"> </v>
      </c>
      <c r="AF23" s="16" t="str">
        <f>IF(ISERR(FIND(AF$4,NieStac!$S30))=FALSE,IF(ISERR(FIND(CONCATENATE(AF$4,"+"),NieStac!$S30))=FALSE,IF(ISERR(FIND(CONCATENATE(AF$4,"++"),NieStac!$S30))=FALSE,IF(ISERR(FIND(CONCATENATE(AF$4,"+++"),NieStac!$S30))=FALSE,"+++","++"),"+")," ")," ")</f>
        <v xml:space="preserve"> </v>
      </c>
      <c r="AG23" s="16" t="str">
        <f>IF(ISERR(FIND(AG$4,NieStac!$S30))=FALSE,IF(ISERR(FIND(CONCATENATE(AG$4,"+"),NieStac!$S30))=FALSE,IF(ISERR(FIND(CONCATENATE(AG$4,"++"),NieStac!$S30))=FALSE,IF(ISERR(FIND(CONCATENATE(AG$4,"+++"),NieStac!$S30))=FALSE,"+++","++"),"+")," ")," ")</f>
        <v xml:space="preserve"> </v>
      </c>
      <c r="AH23" s="16" t="str">
        <f>IF(ISERR(FIND(AH$4,NieStac!$S30))=FALSE,IF(ISERR(FIND(CONCATENATE(AH$4,"+"),NieStac!$S30))=FALSE,IF(ISERR(FIND(CONCATENATE(AH$4,"++"),NieStac!$S30))=FALSE,IF(ISERR(FIND(CONCATENATE(AH$4,"+++"),NieStac!$S30))=FALSE,"+++","++"),"+")," ")," ")</f>
        <v xml:space="preserve"> </v>
      </c>
      <c r="AI23" s="16" t="str">
        <f>IF(ISERR(FIND(AI$4,NieStac!$S30))=FALSE,IF(ISERR(FIND(CONCATENATE(AI$4,"+"),NieStac!$S30))=FALSE,IF(ISERR(FIND(CONCATENATE(AI$4,"++"),NieStac!$S30))=FALSE,IF(ISERR(FIND(CONCATENATE(AI$4,"+++"),NieStac!$S30))=FALSE,"+++","++"),"+")," ")," ")</f>
        <v xml:space="preserve"> </v>
      </c>
      <c r="AJ23" s="16" t="str">
        <f>IF(ISERR(FIND(AJ$4,NieStac!$S30))=FALSE,IF(ISERR(FIND(CONCATENATE(AJ$4,"+"),NieStac!$S30))=FALSE,IF(ISERR(FIND(CONCATENATE(AJ$4,"++"),NieStac!$S30))=FALSE,IF(ISERR(FIND(CONCATENATE(AJ$4,"+++"),NieStac!$S30))=FALSE,"+++","++"),"+")," ")," ")</f>
        <v>+</v>
      </c>
      <c r="AK23" s="16" t="str">
        <f>IF(ISERR(FIND(AK$4,NieStac!$S30))=FALSE,IF(ISERR(FIND(CONCATENATE(AK$4,"+"),NieStac!$S30))=FALSE,IF(ISERR(FIND(CONCATENATE(AK$4,"++"),NieStac!$S30))=FALSE,IF(ISERR(FIND(CONCATENATE(AK$4,"+++"),NieStac!$S30))=FALSE,"+++","++"),"+")," ")," ")</f>
        <v xml:space="preserve"> </v>
      </c>
      <c r="AL23" s="16" t="str">
        <f>IF(ISERR(FIND(AL$4,NieStac!$S30))=FALSE,IF(ISERR(FIND(CONCATENATE(AL$4,"+"),NieStac!$S30))=FALSE,IF(ISERR(FIND(CONCATENATE(AL$4,"++"),NieStac!$S30))=FALSE,IF(ISERR(FIND(CONCATENATE(AL$4,"+++"),NieStac!$S30))=FALSE,"+++","++"),"+")," ")," ")</f>
        <v xml:space="preserve"> </v>
      </c>
      <c r="AM23" s="16" t="str">
        <f>IF(ISERR(FIND(AM$4,NieStac!$S30))=FALSE,IF(ISERR(FIND(CONCATENATE(AM$4,"+"),NieStac!$S30))=FALSE,IF(ISERR(FIND(CONCATENATE(AM$4,"++"),NieStac!$S30))=FALSE,IF(ISERR(FIND(CONCATENATE(AM$4,"+++"),NieStac!$S30))=FALSE,"+++","++"),"+")," ")," ")</f>
        <v xml:space="preserve"> </v>
      </c>
      <c r="AN23" s="16" t="str">
        <f>IF(ISERR(FIND(AN$4,NieStac!$S30))=FALSE,IF(ISERR(FIND(CONCATENATE(AN$4,"+"),NieStac!$S30))=FALSE,IF(ISERR(FIND(CONCATENATE(AN$4,"++"),NieStac!$S30))=FALSE,IF(ISERR(FIND(CONCATENATE(AN$4,"+++"),NieStac!$S30))=FALSE,"+++","++"),"+")," ")," ")</f>
        <v xml:space="preserve"> </v>
      </c>
      <c r="AO23" s="16" t="str">
        <f>IF(ISERR(FIND(AO$4,NieStac!$S30))=FALSE,IF(ISERR(FIND(CONCATENATE(AO$4,"+"),NieStac!$S30))=FALSE,IF(ISERR(FIND(CONCATENATE(AO$4,"++"),NieStac!$S30))=FALSE,IF(ISERR(FIND(CONCATENATE(AO$4,"+++"),NieStac!$S30))=FALSE,"+++","++"),"+")," ")," ")</f>
        <v xml:space="preserve"> </v>
      </c>
      <c r="AP23" s="16" t="str">
        <f>IF(ISERR(FIND(AP$4,NieStac!$S30))=FALSE,IF(ISERR(FIND(CONCATENATE(AP$4,"+"),NieStac!$S30))=FALSE,IF(ISERR(FIND(CONCATENATE(AP$4,"++"),NieStac!$S30))=FALSE,IF(ISERR(FIND(CONCATENATE(AP$4,"+++"),NieStac!$S30))=FALSE,"+++","++"),"+")," ")," ")</f>
        <v xml:space="preserve"> </v>
      </c>
      <c r="AQ23" s="16" t="str">
        <f>IF(ISERR(FIND(AQ$4,NieStac!$S30))=FALSE,IF(ISERR(FIND(CONCATENATE(AQ$4,"+"),NieStac!$S30))=FALSE,IF(ISERR(FIND(CONCATENATE(AQ$4,"++"),NieStac!$S30))=FALSE,IF(ISERR(FIND(CONCATENATE(AQ$4,"+++"),NieStac!$S30))=FALSE,"+++","++"),"+")," ")," ")</f>
        <v xml:space="preserve"> </v>
      </c>
      <c r="AR23" s="16" t="str">
        <f>IF(ISERR(FIND(AR$4,NieStac!$S30))=FALSE,IF(ISERR(FIND(CONCATENATE(AR$4,"+"),NieStac!$S30))=FALSE,IF(ISERR(FIND(CONCATENATE(AR$4,"++"),NieStac!$S30))=FALSE,IF(ISERR(FIND(CONCATENATE(AR$4,"+++"),NieStac!$S30))=FALSE,"+++","++"),"+")," ")," ")</f>
        <v xml:space="preserve"> </v>
      </c>
      <c r="AS23" s="16" t="str">
        <f>IF(ISERR(FIND(AS$4,NieStac!$S30))=FALSE,IF(ISERR(FIND(CONCATENATE(AS$4,"+"),NieStac!$S30))=FALSE,IF(ISERR(FIND(CONCATENATE(AS$4,"++"),NieStac!$S30))=FALSE,IF(ISERR(FIND(CONCATENATE(AS$4,"+++"),NieStac!$S30))=FALSE,"+++","++"),"+")," ")," ")</f>
        <v xml:space="preserve"> </v>
      </c>
      <c r="AT23" s="16" t="str">
        <f>IF(ISERR(FIND(AT$4,NieStac!$S30))=FALSE,IF(ISERR(FIND(CONCATENATE(AT$4,"+"),NieStac!$S30))=FALSE,IF(ISERR(FIND(CONCATENATE(AT$4,"++"),NieStac!$S30))=FALSE,IF(ISERR(FIND(CONCATENATE(AT$4,"+++"),NieStac!$S30))=FALSE,"+++","++"),"+")," ")," ")</f>
        <v xml:space="preserve"> </v>
      </c>
      <c r="AU23" s="16" t="str">
        <f>IF(ISERR(FIND(AU$4,NieStac!$S30))=FALSE,IF(ISERR(FIND(CONCATENATE(AU$4,"+"),NieStac!$S30))=FALSE,IF(ISERR(FIND(CONCATENATE(AU$4,"++"),NieStac!$S30))=FALSE,IF(ISERR(FIND(CONCATENATE(AU$4,"+++"),NieStac!$S30))=FALSE,"+++","++"),"+")," ")," ")</f>
        <v xml:space="preserve"> </v>
      </c>
      <c r="AV23" s="94" t="str">
        <f>NieStac!$C30</f>
        <v xml:space="preserve">Wybrane zagadnienia grafiki 3D i wizualizacji komputerowej </v>
      </c>
      <c r="AW23" s="16" t="str">
        <f>IF(ISERR(FIND(AW$4,NieStac!$T30))=FALSE,IF(ISERR(FIND(CONCATENATE(AW$4,"+"),NieStac!$T30))=FALSE,IF(ISERR(FIND(CONCATENATE(AW$4,"++"),NieStac!$T30))=FALSE,IF(ISERR(FIND(CONCATENATE(AW$4,"+++"),NieStac!$T30))=FALSE,"+++","++"),"+")," ")," ")</f>
        <v xml:space="preserve"> </v>
      </c>
      <c r="AX23" s="16" t="str">
        <f>IF(ISERR(FIND(AX$4,NieStac!$T30))=FALSE,IF(ISERR(FIND(CONCATENATE(AX$4,"+"),NieStac!$T30))=FALSE,IF(ISERR(FIND(CONCATENATE(AX$4,"++"),NieStac!$T30))=FALSE,IF(ISERR(FIND(CONCATENATE(AX$4,"+++"),NieStac!$T30))=FALSE,"+++","++"),"+")," ")," ")</f>
        <v xml:space="preserve"> </v>
      </c>
      <c r="AY23" s="16" t="str">
        <f>IF(ISERR(FIND(AY$4,NieStac!$T30))=FALSE,IF(ISERR(FIND(CONCATENATE(AY$4,"+"),NieStac!$T30))=FALSE,IF(ISERR(FIND(CONCATENATE(AY$4,"++"),NieStac!$T30))=FALSE,IF(ISERR(FIND(CONCATENATE(AY$4,"+++"),NieStac!$T30))=FALSE,"+++","++"),"+")," ")," ")</f>
        <v xml:space="preserve"> </v>
      </c>
      <c r="AZ23" s="16" t="str">
        <f>IF(ISERR(FIND(AZ$4,NieStac!$T30))=FALSE,IF(ISERR(FIND(CONCATENATE(AZ$4,"+"),NieStac!$T30))=FALSE,IF(ISERR(FIND(CONCATENATE(AZ$4,"++"),NieStac!$T30))=FALSE,IF(ISERR(FIND(CONCATENATE(AZ$4,"+++"),NieStac!$T30))=FALSE,"+++","++"),"+")," ")," ")</f>
        <v>+</v>
      </c>
      <c r="BA23" s="16" t="str">
        <f>IF(ISERR(FIND(BA$4,NieStac!$T30))=FALSE,IF(ISERR(FIND(CONCATENATE(BA$4,"+"),NieStac!$T30))=FALSE,IF(ISERR(FIND(CONCATENATE(BA$4,"++"),NieStac!$T30))=FALSE,IF(ISERR(FIND(CONCATENATE(BA$4,"+++"),NieStac!$T30))=FALSE,"+++","++"),"+")," ")," ")</f>
        <v xml:space="preserve"> </v>
      </c>
      <c r="BB23" s="16" t="str">
        <f>IF(ISERR(FIND(BB$4,NieStac!$T30))=FALSE,IF(ISERR(FIND(CONCATENATE(BB$4,"+"),NieStac!$T30))=FALSE,IF(ISERR(FIND(CONCATENATE(BB$4,"++"),NieStac!$T30))=FALSE,IF(ISERR(FIND(CONCATENATE(BB$4,"+++"),NieStac!$T30))=FALSE,"+++","++"),"+")," ")," ")</f>
        <v xml:space="preserve"> </v>
      </c>
    </row>
    <row r="24" spans="1:54">
      <c r="A24" s="94" t="str">
        <f>NieStac!$C32</f>
        <v>Komputerowe systemy sterowania</v>
      </c>
      <c r="B24" s="16" t="str">
        <f>IF(ISERR(FIND(B$4,NieStac!$R31))=FALSE,IF(ISERR(FIND(CONCATENATE(B$4,"+"),NieStac!$R31))=FALSE,IF(ISERR(FIND(CONCATENATE(B$4,"++"),NieStac!$R31))=FALSE,IF(ISERR(FIND(CONCATENATE(B$4,"+++"),NieStac!$R31))=FALSE,"+++","++"),"+")," ")," ")</f>
        <v xml:space="preserve"> </v>
      </c>
      <c r="C24" s="16" t="str">
        <f>IF(ISERR(FIND(C$4,NieStac!$R31))=FALSE,IF(ISERR(FIND(CONCATENATE(C$4,"+"),NieStac!$R31))=FALSE,IF(ISERR(FIND(CONCATENATE(C$4,"++"),NieStac!$R31))=FALSE,IF(ISERR(FIND(CONCATENATE(C$4,"+++"),NieStac!$R31))=FALSE,"+++","++"),"+")," ")," ")</f>
        <v xml:space="preserve"> </v>
      </c>
      <c r="D24" s="16" t="str">
        <f>IF(ISERR(FIND(D$4,NieStac!$R31))=FALSE,IF(ISERR(FIND(CONCATENATE(D$4,"+"),NieStac!$R31))=FALSE,IF(ISERR(FIND(CONCATENATE(D$4,"++"),NieStac!$R31))=FALSE,IF(ISERR(FIND(CONCATENATE(D$4,"+++"),NieStac!$R31))=FALSE,"+++","++"),"+")," ")," ")</f>
        <v xml:space="preserve"> </v>
      </c>
      <c r="E24" s="16" t="str">
        <f>IF(ISERR(FIND(E$4,NieStac!$R31))=FALSE,IF(ISERR(FIND(CONCATENATE(E$4,"+"),NieStac!$R31))=FALSE,IF(ISERR(FIND(CONCATENATE(E$4,"++"),NieStac!$R31))=FALSE,IF(ISERR(FIND(CONCATENATE(E$4,"+++"),NieStac!$R31))=FALSE,"+++","++"),"+")," ")," ")</f>
        <v xml:space="preserve"> </v>
      </c>
      <c r="F24" s="16" t="str">
        <f>IF(ISERR(FIND(F$4,NieStac!$R31))=FALSE,IF(ISERR(FIND(CONCATENATE(F$4,"+"),NieStac!$R31))=FALSE,IF(ISERR(FIND(CONCATENATE(F$4,"++"),NieStac!$R31))=FALSE,IF(ISERR(FIND(CONCATENATE(F$4,"+++"),NieStac!$R31))=FALSE,"+++","++"),"+")," ")," ")</f>
        <v xml:space="preserve"> </v>
      </c>
      <c r="G24" s="16" t="str">
        <f>IF(ISERR(FIND(G$4,NieStac!$R31))=FALSE,IF(ISERR(FIND(CONCATENATE(G$4,"+"),NieStac!$R31))=FALSE,IF(ISERR(FIND(CONCATENATE(G$4,"++"),NieStac!$R31))=FALSE,IF(ISERR(FIND(CONCATENATE(G$4,"+++"),NieStac!$R31))=FALSE,"+++","++"),"+")," ")," ")</f>
        <v xml:space="preserve"> </v>
      </c>
      <c r="H24" s="16" t="str">
        <f>IF(ISERR(FIND(H$4,NieStac!$R31))=FALSE,IF(ISERR(FIND(CONCATENATE(H$4,"+"),NieStac!$R31))=FALSE,IF(ISERR(FIND(CONCATENATE(H$4,"++"),NieStac!$R31))=FALSE,IF(ISERR(FIND(CONCATENATE(H$4,"+++"),NieStac!$R31))=FALSE,"+++","++"),"+")," ")," ")</f>
        <v xml:space="preserve"> </v>
      </c>
      <c r="I24" s="16" t="str">
        <f>IF(ISERR(FIND(I$4,NieStac!$R31))=FALSE,IF(ISERR(FIND(CONCATENATE(I$4,"+"),NieStac!$R31))=FALSE,IF(ISERR(FIND(CONCATENATE(I$4,"++"),NieStac!$R31))=FALSE,IF(ISERR(FIND(CONCATENATE(I$4,"+++"),NieStac!$R31))=FALSE,"+++","++"),"+")," ")," ")</f>
        <v xml:space="preserve"> </v>
      </c>
      <c r="J24" s="16" t="str">
        <f>IF(ISERR(FIND(J$4,NieStac!$R31))=FALSE,IF(ISERR(FIND(CONCATENATE(J$4,"+"),NieStac!$R31))=FALSE,IF(ISERR(FIND(CONCATENATE(J$4,"++"),NieStac!$R31))=FALSE,IF(ISERR(FIND(CONCATENATE(J$4,"+++"),NieStac!$R31))=FALSE,"+++","++"),"+")," ")," ")</f>
        <v xml:space="preserve"> </v>
      </c>
      <c r="K24" s="16" t="str">
        <f>IF(ISERR(FIND(K$4,NieStac!$R31))=FALSE,IF(ISERR(FIND(CONCATENATE(K$4,"+"),NieStac!$R31))=FALSE,IF(ISERR(FIND(CONCATENATE(K$4,"++"),NieStac!$R31))=FALSE,IF(ISERR(FIND(CONCATENATE(K$4,"+++"),NieStac!$R31))=FALSE,"+++","++"),"+")," ")," ")</f>
        <v xml:space="preserve"> </v>
      </c>
      <c r="L24" s="16" t="str">
        <f>IF(ISERR(FIND(L$4,NieStac!$R31))=FALSE,IF(ISERR(FIND(CONCATENATE(L$4,"+"),NieStac!$R31))=FALSE,IF(ISERR(FIND(CONCATENATE(L$4,"++"),NieStac!$R31))=FALSE,IF(ISERR(FIND(CONCATENATE(L$4,"+++"),NieStac!$R31))=FALSE,"+++","++"),"+")," ")," ")</f>
        <v xml:space="preserve"> </v>
      </c>
      <c r="M24" s="16" t="str">
        <f>IF(ISERR(FIND(M$4,NieStac!$R31))=FALSE,IF(ISERR(FIND(CONCATENATE(M$4,"+"),NieStac!$R31))=FALSE,IF(ISERR(FIND(CONCATENATE(M$4,"++"),NieStac!$R31))=FALSE,IF(ISERR(FIND(CONCATENATE(M$4,"+++"),NieStac!$R31))=FALSE,"+++","++"),"+")," ")," ")</f>
        <v xml:space="preserve"> </v>
      </c>
      <c r="N24" s="16" t="str">
        <f>IF(ISERR(FIND(N$4,NieStac!$R31))=FALSE,IF(ISERR(FIND(CONCATENATE(N$4,"+"),NieStac!$R31))=FALSE,IF(ISERR(FIND(CONCATENATE(N$4,"++"),NieStac!$R31))=FALSE,IF(ISERR(FIND(CONCATENATE(N$4,"+++"),NieStac!$R31))=FALSE,"+++","++"),"+")," ")," ")</f>
        <v xml:space="preserve"> </v>
      </c>
      <c r="O24" s="16" t="str">
        <f>IF(ISERR(FIND(O$4,NieStac!$R31))=FALSE,IF(ISERR(FIND(CONCATENATE(O$4,"+"),NieStac!$R31))=FALSE,IF(ISERR(FIND(CONCATENATE(O$4,"++"),NieStac!$R31))=FALSE,IF(ISERR(FIND(CONCATENATE(O$4,"+++"),NieStac!$R31))=FALSE,"+++","++"),"+")," ")," ")</f>
        <v xml:space="preserve"> </v>
      </c>
      <c r="P24" s="16" t="str">
        <f>IF(ISERR(FIND(P$4,NieStac!$R31))=FALSE,IF(ISERR(FIND(CONCATENATE(P$4,"+"),NieStac!$R31))=FALSE,IF(ISERR(FIND(CONCATENATE(P$4,"++"),NieStac!$R31))=FALSE,IF(ISERR(FIND(CONCATENATE(P$4,"+++"),NieStac!$R31))=FALSE,"+++","++"),"+")," ")," ")</f>
        <v xml:space="preserve"> </v>
      </c>
      <c r="Q24" s="16" t="str">
        <f>IF(ISERR(FIND(Q$4,NieStac!$R31))=FALSE,IF(ISERR(FIND(CONCATENATE(Q$4,"+"),NieStac!$R31))=FALSE,IF(ISERR(FIND(CONCATENATE(Q$4,"++"),NieStac!$R31))=FALSE,IF(ISERR(FIND(CONCATENATE(Q$4,"+++"),NieStac!$R31))=FALSE,"+++","++"),"+")," ")," ")</f>
        <v xml:space="preserve"> </v>
      </c>
      <c r="R24" s="16" t="str">
        <f>IF(ISERR(FIND(R$4,NieStac!$R31))=FALSE,IF(ISERR(FIND(CONCATENATE(R$4,"+"),NieStac!$R31))=FALSE,IF(ISERR(FIND(CONCATENATE(R$4,"++"),NieStac!$R31))=FALSE,IF(ISERR(FIND(CONCATENATE(R$4,"+++"),NieStac!$R31))=FALSE,"+++","++"),"+")," ")," ")</f>
        <v xml:space="preserve"> </v>
      </c>
      <c r="S24" s="16" t="str">
        <f>IF(ISERR(FIND(S$4,NieStac!$R31))=FALSE,IF(ISERR(FIND(CONCATENATE(S$4,"+"),NieStac!$R31))=FALSE,IF(ISERR(FIND(CONCATENATE(S$4,"++"),NieStac!$R31))=FALSE,IF(ISERR(FIND(CONCATENATE(S$4,"+++"),NieStac!$R31))=FALSE,"+++","++"),"+")," ")," ")</f>
        <v xml:space="preserve"> </v>
      </c>
      <c r="T24" s="94" t="str">
        <f>NieStac!$C32</f>
        <v>Komputerowe systemy sterowania</v>
      </c>
      <c r="U24" s="16" t="str">
        <f>IF(ISERR(FIND(U$4,NieStac!$S31))=FALSE,IF(ISERR(FIND(CONCATENATE(U$4,"+"),NieStac!$S31))=FALSE,IF(ISERR(FIND(CONCATENATE(U$4,"++"),NieStac!$S31))=FALSE,IF(ISERR(FIND(CONCATENATE(U$4,"+++"),NieStac!$S31))=FALSE,"+++","++"),"+")," ")," ")</f>
        <v>+</v>
      </c>
      <c r="V24" s="16" t="str">
        <f>IF(ISERR(FIND(V$4,NieStac!$S31))=FALSE,IF(ISERR(FIND(CONCATENATE(V$4,"+"),NieStac!$S31))=FALSE,IF(ISERR(FIND(CONCATENATE(V$4,"++"),NieStac!$S31))=FALSE,IF(ISERR(FIND(CONCATENATE(V$4,"+++"),NieStac!$S31))=FALSE,"+++","++"),"+")," ")," ")</f>
        <v>+</v>
      </c>
      <c r="W24" s="16" t="str">
        <f>IF(ISERR(FIND(W$4,NieStac!$S31))=FALSE,IF(ISERR(FIND(CONCATENATE(W$4,"+"),NieStac!$S31))=FALSE,IF(ISERR(FIND(CONCATENATE(W$4,"++"),NieStac!$S31))=FALSE,IF(ISERR(FIND(CONCATENATE(W$4,"+++"),NieStac!$S31))=FALSE,"+++","++"),"+")," ")," ")</f>
        <v>+</v>
      </c>
      <c r="X24" s="16" t="str">
        <f>IF(ISERR(FIND(X$4,NieStac!$S31))=FALSE,IF(ISERR(FIND(CONCATENATE(X$4,"+"),NieStac!$S31))=FALSE,IF(ISERR(FIND(CONCATENATE(X$4,"++"),NieStac!$S31))=FALSE,IF(ISERR(FIND(CONCATENATE(X$4,"+++"),NieStac!$S31))=FALSE,"+++","++"),"+")," ")," ")</f>
        <v>+</v>
      </c>
      <c r="Y24" s="16" t="str">
        <f>IF(ISERR(FIND(Y$4,NieStac!$S31))=FALSE,IF(ISERR(FIND(CONCATENATE(Y$4,"+"),NieStac!$S31))=FALSE,IF(ISERR(FIND(CONCATENATE(Y$4,"++"),NieStac!$S31))=FALSE,IF(ISERR(FIND(CONCATENATE(Y$4,"+++"),NieStac!$S31))=FALSE,"+++","++"),"+")," ")," ")</f>
        <v>+</v>
      </c>
      <c r="Z24" s="16" t="str">
        <f>IF(ISERR(FIND(Z$4,NieStac!$S31))=FALSE,IF(ISERR(FIND(CONCATENATE(Z$4,"+"),NieStac!$S31))=FALSE,IF(ISERR(FIND(CONCATENATE(Z$4,"++"),NieStac!$S31))=FALSE,IF(ISERR(FIND(CONCATENATE(Z$4,"+++"),NieStac!$S31))=FALSE,"+++","++"),"+")," ")," ")</f>
        <v xml:space="preserve"> </v>
      </c>
      <c r="AA24" s="16" t="str">
        <f>IF(ISERR(FIND(AA$4,NieStac!$S31))=FALSE,IF(ISERR(FIND(CONCATENATE(AA$4,"+"),NieStac!$S31))=FALSE,IF(ISERR(FIND(CONCATENATE(AA$4,"++"),NieStac!$S31))=FALSE,IF(ISERR(FIND(CONCATENATE(AA$4,"+++"),NieStac!$S31))=FALSE,"+++","++"),"+")," ")," ")</f>
        <v>+</v>
      </c>
      <c r="AB24" s="16" t="str">
        <f>IF(ISERR(FIND(AB$4,NieStac!$S31))=FALSE,IF(ISERR(FIND(CONCATENATE(AB$4,"+"),NieStac!$S31))=FALSE,IF(ISERR(FIND(CONCATENATE(AB$4,"++"),NieStac!$S31))=FALSE,IF(ISERR(FIND(CONCATENATE(AB$4,"+++"),NieStac!$S31))=FALSE,"+++","++"),"+")," ")," ")</f>
        <v xml:space="preserve"> </v>
      </c>
      <c r="AC24" s="16" t="str">
        <f>IF(ISERR(FIND(AC$4,NieStac!$S31))=FALSE,IF(ISERR(FIND(CONCATENATE(AC$4,"+"),NieStac!$S31))=FALSE,IF(ISERR(FIND(CONCATENATE(AC$4,"++"),NieStac!$S31))=FALSE,IF(ISERR(FIND(CONCATENATE(AC$4,"+++"),NieStac!$S31))=FALSE,"+++","++"),"+")," ")," ")</f>
        <v xml:space="preserve"> </v>
      </c>
      <c r="AD24" s="16" t="str">
        <f>IF(ISERR(FIND(AD$4,NieStac!$S31))=FALSE,IF(ISERR(FIND(CONCATENATE(AD$4,"+"),NieStac!$S31))=FALSE,IF(ISERR(FIND(CONCATENATE(AD$4,"++"),NieStac!$S31))=FALSE,IF(ISERR(FIND(CONCATENATE(AD$4,"+++"),NieStac!$S31))=FALSE,"+++","++"),"+")," ")," ")</f>
        <v xml:space="preserve"> </v>
      </c>
      <c r="AE24" s="16" t="str">
        <f>IF(ISERR(FIND(AE$4,NieStac!$S31))=FALSE,IF(ISERR(FIND(CONCATENATE(AE$4,"+"),NieStac!$S31))=FALSE,IF(ISERR(FIND(CONCATENATE(AE$4,"++"),NieStac!$S31))=FALSE,IF(ISERR(FIND(CONCATENATE(AE$4,"+++"),NieStac!$S31))=FALSE,"+++","++"),"+")," ")," ")</f>
        <v xml:space="preserve"> </v>
      </c>
      <c r="AF24" s="16" t="str">
        <f>IF(ISERR(FIND(AF$4,NieStac!$S31))=FALSE,IF(ISERR(FIND(CONCATENATE(AF$4,"+"),NieStac!$S31))=FALSE,IF(ISERR(FIND(CONCATENATE(AF$4,"++"),NieStac!$S31))=FALSE,IF(ISERR(FIND(CONCATENATE(AF$4,"+++"),NieStac!$S31))=FALSE,"+++","++"),"+")," ")," ")</f>
        <v xml:space="preserve"> </v>
      </c>
      <c r="AG24" s="16" t="str">
        <f>IF(ISERR(FIND(AG$4,NieStac!$S31))=FALSE,IF(ISERR(FIND(CONCATENATE(AG$4,"+"),NieStac!$S31))=FALSE,IF(ISERR(FIND(CONCATENATE(AG$4,"++"),NieStac!$S31))=FALSE,IF(ISERR(FIND(CONCATENATE(AG$4,"+++"),NieStac!$S31))=FALSE,"+++","++"),"+")," ")," ")</f>
        <v xml:space="preserve"> </v>
      </c>
      <c r="AH24" s="16" t="str">
        <f>IF(ISERR(FIND(AH$4,NieStac!$S31))=FALSE,IF(ISERR(FIND(CONCATENATE(AH$4,"+"),NieStac!$S31))=FALSE,IF(ISERR(FIND(CONCATENATE(AH$4,"++"),NieStac!$S31))=FALSE,IF(ISERR(FIND(CONCATENATE(AH$4,"+++"),NieStac!$S31))=FALSE,"+++","++"),"+")," ")," ")</f>
        <v xml:space="preserve"> </v>
      </c>
      <c r="AI24" s="16" t="str">
        <f>IF(ISERR(FIND(AI$4,NieStac!$S31))=FALSE,IF(ISERR(FIND(CONCATENATE(AI$4,"+"),NieStac!$S31))=FALSE,IF(ISERR(FIND(CONCATENATE(AI$4,"++"),NieStac!$S31))=FALSE,IF(ISERR(FIND(CONCATENATE(AI$4,"+++"),NieStac!$S31))=FALSE,"+++","++"),"+")," ")," ")</f>
        <v xml:space="preserve"> </v>
      </c>
      <c r="AJ24" s="16" t="str">
        <f>IF(ISERR(FIND(AJ$4,NieStac!$S31))=FALSE,IF(ISERR(FIND(CONCATENATE(AJ$4,"+"),NieStac!$S31))=FALSE,IF(ISERR(FIND(CONCATENATE(AJ$4,"++"),NieStac!$S31))=FALSE,IF(ISERR(FIND(CONCATENATE(AJ$4,"+++"),NieStac!$S31))=FALSE,"+++","++"),"+")," ")," ")</f>
        <v xml:space="preserve"> </v>
      </c>
      <c r="AK24" s="16" t="str">
        <f>IF(ISERR(FIND(AK$4,NieStac!$S31))=FALSE,IF(ISERR(FIND(CONCATENATE(AK$4,"+"),NieStac!$S31))=FALSE,IF(ISERR(FIND(CONCATENATE(AK$4,"++"),NieStac!$S31))=FALSE,IF(ISERR(FIND(CONCATENATE(AK$4,"+++"),NieStac!$S31))=FALSE,"+++","++"),"+")," ")," ")</f>
        <v xml:space="preserve"> </v>
      </c>
      <c r="AL24" s="16" t="str">
        <f>IF(ISERR(FIND(AL$4,NieStac!$S31))=FALSE,IF(ISERR(FIND(CONCATENATE(AL$4,"+"),NieStac!$S31))=FALSE,IF(ISERR(FIND(CONCATENATE(AL$4,"++"),NieStac!$S31))=FALSE,IF(ISERR(FIND(CONCATENATE(AL$4,"+++"),NieStac!$S31))=FALSE,"+++","++"),"+")," ")," ")</f>
        <v xml:space="preserve"> </v>
      </c>
      <c r="AM24" s="16" t="str">
        <f>IF(ISERR(FIND(AM$4,NieStac!$S31))=FALSE,IF(ISERR(FIND(CONCATENATE(AM$4,"+"),NieStac!$S31))=FALSE,IF(ISERR(FIND(CONCATENATE(AM$4,"++"),NieStac!$S31))=FALSE,IF(ISERR(FIND(CONCATENATE(AM$4,"+++"),NieStac!$S31))=FALSE,"+++","++"),"+")," ")," ")</f>
        <v xml:space="preserve"> </v>
      </c>
      <c r="AN24" s="16" t="str">
        <f>IF(ISERR(FIND(AN$4,NieStac!$S31))=FALSE,IF(ISERR(FIND(CONCATENATE(AN$4,"+"),NieStac!$S31))=FALSE,IF(ISERR(FIND(CONCATENATE(AN$4,"++"),NieStac!$S31))=FALSE,IF(ISERR(FIND(CONCATENATE(AN$4,"+++"),NieStac!$S31))=FALSE,"+++","++"),"+")," ")," ")</f>
        <v xml:space="preserve"> </v>
      </c>
      <c r="AO24" s="16" t="str">
        <f>IF(ISERR(FIND(AO$4,NieStac!$S31))=FALSE,IF(ISERR(FIND(CONCATENATE(AO$4,"+"),NieStac!$S31))=FALSE,IF(ISERR(FIND(CONCATENATE(AO$4,"++"),NieStac!$S31))=FALSE,IF(ISERR(FIND(CONCATENATE(AO$4,"+++"),NieStac!$S31))=FALSE,"+++","++"),"+")," ")," ")</f>
        <v xml:space="preserve"> </v>
      </c>
      <c r="AP24" s="16" t="str">
        <f>IF(ISERR(FIND(AP$4,NieStac!$S31))=FALSE,IF(ISERR(FIND(CONCATENATE(AP$4,"+"),NieStac!$S31))=FALSE,IF(ISERR(FIND(CONCATENATE(AP$4,"++"),NieStac!$S31))=FALSE,IF(ISERR(FIND(CONCATENATE(AP$4,"+++"),NieStac!$S31))=FALSE,"+++","++"),"+")," ")," ")</f>
        <v xml:space="preserve"> </v>
      </c>
      <c r="AQ24" s="16" t="str">
        <f>IF(ISERR(FIND(AQ$4,NieStac!$S31))=FALSE,IF(ISERR(FIND(CONCATENATE(AQ$4,"+"),NieStac!$S31))=FALSE,IF(ISERR(FIND(CONCATENATE(AQ$4,"++"),NieStac!$S31))=FALSE,IF(ISERR(FIND(CONCATENATE(AQ$4,"+++"),NieStac!$S31))=FALSE,"+++","++"),"+")," ")," ")</f>
        <v xml:space="preserve"> </v>
      </c>
      <c r="AR24" s="16" t="str">
        <f>IF(ISERR(FIND(AR$4,NieStac!$S31))=FALSE,IF(ISERR(FIND(CONCATENATE(AR$4,"+"),NieStac!$S31))=FALSE,IF(ISERR(FIND(CONCATENATE(AR$4,"++"),NieStac!$S31))=FALSE,IF(ISERR(FIND(CONCATENATE(AR$4,"+++"),NieStac!$S31))=FALSE,"+++","++"),"+")," ")," ")</f>
        <v xml:space="preserve"> </v>
      </c>
      <c r="AS24" s="16" t="str">
        <f>IF(ISERR(FIND(AS$4,NieStac!$S31))=FALSE,IF(ISERR(FIND(CONCATENATE(AS$4,"+"),NieStac!$S31))=FALSE,IF(ISERR(FIND(CONCATENATE(AS$4,"++"),NieStac!$S31))=FALSE,IF(ISERR(FIND(CONCATENATE(AS$4,"+++"),NieStac!$S31))=FALSE,"+++","++"),"+")," ")," ")</f>
        <v xml:space="preserve"> </v>
      </c>
      <c r="AT24" s="16" t="str">
        <f>IF(ISERR(FIND(AT$4,NieStac!$S31))=FALSE,IF(ISERR(FIND(CONCATENATE(AT$4,"+"),NieStac!$S31))=FALSE,IF(ISERR(FIND(CONCATENATE(AT$4,"++"),NieStac!$S31))=FALSE,IF(ISERR(FIND(CONCATENATE(AT$4,"+++"),NieStac!$S31))=FALSE,"+++","++"),"+")," ")," ")</f>
        <v xml:space="preserve"> </v>
      </c>
      <c r="AU24" s="16" t="str">
        <f>IF(ISERR(FIND(AU$4,NieStac!$S31))=FALSE,IF(ISERR(FIND(CONCATENATE(AU$4,"+"),NieStac!$S31))=FALSE,IF(ISERR(FIND(CONCATENATE(AU$4,"++"),NieStac!$S31))=FALSE,IF(ISERR(FIND(CONCATENATE(AU$4,"+++"),NieStac!$S31))=FALSE,"+++","++"),"+")," ")," ")</f>
        <v xml:space="preserve"> </v>
      </c>
      <c r="AV24" s="94" t="str">
        <f>NieStac!$C32</f>
        <v>Komputerowe systemy sterowania</v>
      </c>
      <c r="AW24" s="16" t="str">
        <f>IF(ISERR(FIND(AW$4,NieStac!$T31))=FALSE,IF(ISERR(FIND(CONCATENATE(AW$4,"+"),NieStac!$T31))=FALSE,IF(ISERR(FIND(CONCATENATE(AW$4,"++"),NieStac!$T31))=FALSE,IF(ISERR(FIND(CONCATENATE(AW$4,"+++"),NieStac!$T31))=FALSE,"+++","++"),"+")," ")," ")</f>
        <v xml:space="preserve"> </v>
      </c>
      <c r="AX24" s="16" t="str">
        <f>IF(ISERR(FIND(AX$4,NieStac!$T31))=FALSE,IF(ISERR(FIND(CONCATENATE(AX$4,"+"),NieStac!$T31))=FALSE,IF(ISERR(FIND(CONCATENATE(AX$4,"++"),NieStac!$T31))=FALSE,IF(ISERR(FIND(CONCATENATE(AX$4,"+++"),NieStac!$T31))=FALSE,"+++","++"),"+")," ")," ")</f>
        <v xml:space="preserve"> </v>
      </c>
      <c r="AY24" s="16" t="str">
        <f>IF(ISERR(FIND(AY$4,NieStac!$T31))=FALSE,IF(ISERR(FIND(CONCATENATE(AY$4,"+"),NieStac!$T31))=FALSE,IF(ISERR(FIND(CONCATENATE(AY$4,"++"),NieStac!$T31))=FALSE,IF(ISERR(FIND(CONCATENATE(AY$4,"+++"),NieStac!$T31))=FALSE,"+++","++"),"+")," ")," ")</f>
        <v xml:space="preserve"> </v>
      </c>
      <c r="AZ24" s="16" t="str">
        <f>IF(ISERR(FIND(AZ$4,NieStac!$T31))=FALSE,IF(ISERR(FIND(CONCATENATE(AZ$4,"+"),NieStac!$T31))=FALSE,IF(ISERR(FIND(CONCATENATE(AZ$4,"++"),NieStac!$T31))=FALSE,IF(ISERR(FIND(CONCATENATE(AZ$4,"+++"),NieStac!$T31))=FALSE,"+++","++"),"+")," ")," ")</f>
        <v xml:space="preserve"> </v>
      </c>
      <c r="BA24" s="16" t="str">
        <f>IF(ISERR(FIND(BA$4,NieStac!$T31))=FALSE,IF(ISERR(FIND(CONCATENATE(BA$4,"+"),NieStac!$T31))=FALSE,IF(ISERR(FIND(CONCATENATE(BA$4,"++"),NieStac!$T31))=FALSE,IF(ISERR(FIND(CONCATENATE(BA$4,"+++"),NieStac!$T31))=FALSE,"+++","++"),"+")," ")," ")</f>
        <v xml:space="preserve"> </v>
      </c>
      <c r="BB24" s="16" t="str">
        <f>IF(ISERR(FIND(BB$4,NieStac!$T31))=FALSE,IF(ISERR(FIND(CONCATENATE(BB$4,"+"),NieStac!$T31))=FALSE,IF(ISERR(FIND(CONCATENATE(BB$4,"++"),NieStac!$T31))=FALSE,IF(ISERR(FIND(CONCATENATE(BB$4,"+++"),NieStac!$T31))=FALSE,"+++","++"),"+")," ")," ")</f>
        <v>+</v>
      </c>
    </row>
    <row r="25" spans="1:54">
      <c r="A25" s="94" t="str">
        <f>NieStac!$C32</f>
        <v>Komputerowe systemy sterowania</v>
      </c>
      <c r="B25" s="16" t="str">
        <f>IF(ISERR(FIND(B$4,NieStac!$R32))=FALSE,IF(ISERR(FIND(CONCATENATE(B$4,"+"),NieStac!$R32))=FALSE,IF(ISERR(FIND(CONCATENATE(B$4,"++"),NieStac!$R32))=FALSE,IF(ISERR(FIND(CONCATENATE(B$4,"+++"),NieStac!$R32))=FALSE,"+++","++"),"+")," ")," ")</f>
        <v xml:space="preserve"> </v>
      </c>
      <c r="C25" s="16" t="str">
        <f>IF(ISERR(FIND(C$4,NieStac!$R32))=FALSE,IF(ISERR(FIND(CONCATENATE(C$4,"+"),NieStac!$R32))=FALSE,IF(ISERR(FIND(CONCATENATE(C$4,"++"),NieStac!$R32))=FALSE,IF(ISERR(FIND(CONCATENATE(C$4,"+++"),NieStac!$R32))=FALSE,"+++","++"),"+")," ")," ")</f>
        <v xml:space="preserve"> </v>
      </c>
      <c r="D25" s="16" t="str">
        <f>IF(ISERR(FIND(D$4,NieStac!$R32))=FALSE,IF(ISERR(FIND(CONCATENATE(D$4,"+"),NieStac!$R32))=FALSE,IF(ISERR(FIND(CONCATENATE(D$4,"++"),NieStac!$R32))=FALSE,IF(ISERR(FIND(CONCATENATE(D$4,"+++"),NieStac!$R32))=FALSE,"+++","++"),"+")," ")," ")</f>
        <v>+</v>
      </c>
      <c r="E25" s="16" t="str">
        <f>IF(ISERR(FIND(E$4,NieStac!$R32))=FALSE,IF(ISERR(FIND(CONCATENATE(E$4,"+"),NieStac!$R32))=FALSE,IF(ISERR(FIND(CONCATENATE(E$4,"++"),NieStac!$R32))=FALSE,IF(ISERR(FIND(CONCATENATE(E$4,"+++"),NieStac!$R32))=FALSE,"+++","++"),"+")," ")," ")</f>
        <v xml:space="preserve"> </v>
      </c>
      <c r="F25" s="16" t="str">
        <f>IF(ISERR(FIND(F$4,NieStac!$R32))=FALSE,IF(ISERR(FIND(CONCATENATE(F$4,"+"),NieStac!$R32))=FALSE,IF(ISERR(FIND(CONCATENATE(F$4,"++"),NieStac!$R32))=FALSE,IF(ISERR(FIND(CONCATENATE(F$4,"+++"),NieStac!$R32))=FALSE,"+++","++"),"+")," ")," ")</f>
        <v xml:space="preserve"> </v>
      </c>
      <c r="G25" s="16" t="str">
        <f>IF(ISERR(FIND(G$4,NieStac!$R32))=FALSE,IF(ISERR(FIND(CONCATENATE(G$4,"+"),NieStac!$R32))=FALSE,IF(ISERR(FIND(CONCATENATE(G$4,"++"),NieStac!$R32))=FALSE,IF(ISERR(FIND(CONCATENATE(G$4,"+++"),NieStac!$R32))=FALSE,"+++","++"),"+")," ")," ")</f>
        <v xml:space="preserve"> </v>
      </c>
      <c r="H25" s="16" t="str">
        <f>IF(ISERR(FIND(H$4,NieStac!$R32))=FALSE,IF(ISERR(FIND(CONCATENATE(H$4,"+"),NieStac!$R32))=FALSE,IF(ISERR(FIND(CONCATENATE(H$4,"++"),NieStac!$R32))=FALSE,IF(ISERR(FIND(CONCATENATE(H$4,"+++"),NieStac!$R32))=FALSE,"+++","++"),"+")," ")," ")</f>
        <v>+</v>
      </c>
      <c r="I25" s="16" t="str">
        <f>IF(ISERR(FIND(I$4,NieStac!$R32))=FALSE,IF(ISERR(FIND(CONCATENATE(I$4,"+"),NieStac!$R32))=FALSE,IF(ISERR(FIND(CONCATENATE(I$4,"++"),NieStac!$R32))=FALSE,IF(ISERR(FIND(CONCATENATE(I$4,"+++"),NieStac!$R32))=FALSE,"+++","++"),"+")," ")," ")</f>
        <v xml:space="preserve"> </v>
      </c>
      <c r="J25" s="16" t="str">
        <f>IF(ISERR(FIND(J$4,NieStac!$R32))=FALSE,IF(ISERR(FIND(CONCATENATE(J$4,"+"),NieStac!$R32))=FALSE,IF(ISERR(FIND(CONCATENATE(J$4,"++"),NieStac!$R32))=FALSE,IF(ISERR(FIND(CONCATENATE(J$4,"+++"),NieStac!$R32))=FALSE,"+++","++"),"+")," ")," ")</f>
        <v xml:space="preserve"> </v>
      </c>
      <c r="K25" s="16" t="str">
        <f>IF(ISERR(FIND(K$4,NieStac!$R32))=FALSE,IF(ISERR(FIND(CONCATENATE(K$4,"+"),NieStac!$R32))=FALSE,IF(ISERR(FIND(CONCATENATE(K$4,"++"),NieStac!$R32))=FALSE,IF(ISERR(FIND(CONCATENATE(K$4,"+++"),NieStac!$R32))=FALSE,"+++","++"),"+")," ")," ")</f>
        <v xml:space="preserve"> </v>
      </c>
      <c r="L25" s="16" t="str">
        <f>IF(ISERR(FIND(L$4,NieStac!$R32))=FALSE,IF(ISERR(FIND(CONCATENATE(L$4,"+"),NieStac!$R32))=FALSE,IF(ISERR(FIND(CONCATENATE(L$4,"++"),NieStac!$R32))=FALSE,IF(ISERR(FIND(CONCATENATE(L$4,"+++"),NieStac!$R32))=FALSE,"+++","++"),"+")," ")," ")</f>
        <v xml:space="preserve"> </v>
      </c>
      <c r="M25" s="16" t="str">
        <f>IF(ISERR(FIND(M$4,NieStac!$R32))=FALSE,IF(ISERR(FIND(CONCATENATE(M$4,"+"),NieStac!$R32))=FALSE,IF(ISERR(FIND(CONCATENATE(M$4,"++"),NieStac!$R32))=FALSE,IF(ISERR(FIND(CONCATENATE(M$4,"+++"),NieStac!$R32))=FALSE,"+++","++"),"+")," ")," ")</f>
        <v xml:space="preserve"> </v>
      </c>
      <c r="N25" s="16" t="str">
        <f>IF(ISERR(FIND(N$4,NieStac!$R32))=FALSE,IF(ISERR(FIND(CONCATENATE(N$4,"+"),NieStac!$R32))=FALSE,IF(ISERR(FIND(CONCATENATE(N$4,"++"),NieStac!$R32))=FALSE,IF(ISERR(FIND(CONCATENATE(N$4,"+++"),NieStac!$R32))=FALSE,"+++","++"),"+")," ")," ")</f>
        <v xml:space="preserve"> </v>
      </c>
      <c r="O25" s="16" t="str">
        <f>IF(ISERR(FIND(O$4,NieStac!$R32))=FALSE,IF(ISERR(FIND(CONCATENATE(O$4,"+"),NieStac!$R32))=FALSE,IF(ISERR(FIND(CONCATENATE(O$4,"++"),NieStac!$R32))=FALSE,IF(ISERR(FIND(CONCATENATE(O$4,"+++"),NieStac!$R32))=FALSE,"+++","++"),"+")," ")," ")</f>
        <v xml:space="preserve"> </v>
      </c>
      <c r="P25" s="16" t="str">
        <f>IF(ISERR(FIND(P$4,NieStac!$R32))=FALSE,IF(ISERR(FIND(CONCATENATE(P$4,"+"),NieStac!$R32))=FALSE,IF(ISERR(FIND(CONCATENATE(P$4,"++"),NieStac!$R32))=FALSE,IF(ISERR(FIND(CONCATENATE(P$4,"+++"),NieStac!$R32))=FALSE,"+++","++"),"+")," ")," ")</f>
        <v xml:space="preserve"> </v>
      </c>
      <c r="Q25" s="16" t="str">
        <f>IF(ISERR(FIND(Q$4,NieStac!$R32))=FALSE,IF(ISERR(FIND(CONCATENATE(Q$4,"+"),NieStac!$R32))=FALSE,IF(ISERR(FIND(CONCATENATE(Q$4,"++"),NieStac!$R32))=FALSE,IF(ISERR(FIND(CONCATENATE(Q$4,"+++"),NieStac!$R32))=FALSE,"+++","++"),"+")," ")," ")</f>
        <v xml:space="preserve"> </v>
      </c>
      <c r="R25" s="16" t="str">
        <f>IF(ISERR(FIND(R$4,NieStac!$R32))=FALSE,IF(ISERR(FIND(CONCATENATE(R$4,"+"),NieStac!$R32))=FALSE,IF(ISERR(FIND(CONCATENATE(R$4,"++"),NieStac!$R32))=FALSE,IF(ISERR(FIND(CONCATENATE(R$4,"+++"),NieStac!$R32))=FALSE,"+++","++"),"+")," ")," ")</f>
        <v xml:space="preserve"> </v>
      </c>
      <c r="S25" s="16" t="str">
        <f>IF(ISERR(FIND(S$4,NieStac!$R32))=FALSE,IF(ISERR(FIND(CONCATENATE(S$4,"+"),NieStac!$R32))=FALSE,IF(ISERR(FIND(CONCATENATE(S$4,"++"),NieStac!$R32))=FALSE,IF(ISERR(FIND(CONCATENATE(S$4,"+++"),NieStac!$R32))=FALSE,"+++","++"),"+")," ")," ")</f>
        <v xml:space="preserve"> </v>
      </c>
      <c r="T25" s="94" t="str">
        <f>NieStac!$C32</f>
        <v>Komputerowe systemy sterowania</v>
      </c>
      <c r="U25" s="16" t="str">
        <f>IF(ISERR(FIND(U$4,NieStac!$S32))=FALSE,IF(ISERR(FIND(CONCATENATE(U$4,"+"),NieStac!$S32))=FALSE,IF(ISERR(FIND(CONCATENATE(U$4,"++"),NieStac!$S32))=FALSE,IF(ISERR(FIND(CONCATENATE(U$4,"+++"),NieStac!$S32))=FALSE,"+++","++"),"+")," ")," ")</f>
        <v xml:space="preserve"> </v>
      </c>
      <c r="V25" s="16" t="str">
        <f>IF(ISERR(FIND(V$4,NieStac!$S32))=FALSE,IF(ISERR(FIND(CONCATENATE(V$4,"+"),NieStac!$S32))=FALSE,IF(ISERR(FIND(CONCATENATE(V$4,"++"),NieStac!$S32))=FALSE,IF(ISERR(FIND(CONCATENATE(V$4,"+++"),NieStac!$S32))=FALSE,"+++","++"),"+")," ")," ")</f>
        <v xml:space="preserve"> </v>
      </c>
      <c r="W25" s="16" t="str">
        <f>IF(ISERR(FIND(W$4,NieStac!$S32))=FALSE,IF(ISERR(FIND(CONCATENATE(W$4,"+"),NieStac!$S32))=FALSE,IF(ISERR(FIND(CONCATENATE(W$4,"++"),NieStac!$S32))=FALSE,IF(ISERR(FIND(CONCATENATE(W$4,"+++"),NieStac!$S32))=FALSE,"+++","++"),"+")," ")," ")</f>
        <v xml:space="preserve"> </v>
      </c>
      <c r="X25" s="16" t="str">
        <f>IF(ISERR(FIND(X$4,NieStac!$S32))=FALSE,IF(ISERR(FIND(CONCATENATE(X$4,"+"),NieStac!$S32))=FALSE,IF(ISERR(FIND(CONCATENATE(X$4,"++"),NieStac!$S32))=FALSE,IF(ISERR(FIND(CONCATENATE(X$4,"+++"),NieStac!$S32))=FALSE,"+++","++"),"+")," ")," ")</f>
        <v xml:space="preserve"> </v>
      </c>
      <c r="Y25" s="16" t="str">
        <f>IF(ISERR(FIND(Y$4,NieStac!$S32))=FALSE,IF(ISERR(FIND(CONCATENATE(Y$4,"+"),NieStac!$S32))=FALSE,IF(ISERR(FIND(CONCATENATE(Y$4,"++"),NieStac!$S32))=FALSE,IF(ISERR(FIND(CONCATENATE(Y$4,"+++"),NieStac!$S32))=FALSE,"+++","++"),"+")," ")," ")</f>
        <v xml:space="preserve"> </v>
      </c>
      <c r="Z25" s="16" t="str">
        <f>IF(ISERR(FIND(Z$4,NieStac!$S32))=FALSE,IF(ISERR(FIND(CONCATENATE(Z$4,"+"),NieStac!$S32))=FALSE,IF(ISERR(FIND(CONCATENATE(Z$4,"++"),NieStac!$S32))=FALSE,IF(ISERR(FIND(CONCATENATE(Z$4,"+++"),NieStac!$S32))=FALSE,"+++","++"),"+")," ")," ")</f>
        <v xml:space="preserve"> </v>
      </c>
      <c r="AA25" s="16" t="str">
        <f>IF(ISERR(FIND(AA$4,NieStac!$S32))=FALSE,IF(ISERR(FIND(CONCATENATE(AA$4,"+"),NieStac!$S32))=FALSE,IF(ISERR(FIND(CONCATENATE(AA$4,"++"),NieStac!$S32))=FALSE,IF(ISERR(FIND(CONCATENATE(AA$4,"+++"),NieStac!$S32))=FALSE,"+++","++"),"+")," ")," ")</f>
        <v xml:space="preserve"> </v>
      </c>
      <c r="AB25" s="16" t="str">
        <f>IF(ISERR(FIND(AB$4,NieStac!$S32))=FALSE,IF(ISERR(FIND(CONCATENATE(AB$4,"+"),NieStac!$S32))=FALSE,IF(ISERR(FIND(CONCATENATE(AB$4,"++"),NieStac!$S32))=FALSE,IF(ISERR(FIND(CONCATENATE(AB$4,"+++"),NieStac!$S32))=FALSE,"+++","++"),"+")," ")," ")</f>
        <v xml:space="preserve"> </v>
      </c>
      <c r="AC25" s="16" t="str">
        <f>IF(ISERR(FIND(AC$4,NieStac!$S32))=FALSE,IF(ISERR(FIND(CONCATENATE(AC$4,"+"),NieStac!$S32))=FALSE,IF(ISERR(FIND(CONCATENATE(AC$4,"++"),NieStac!$S32))=FALSE,IF(ISERR(FIND(CONCATENATE(AC$4,"+++"),NieStac!$S32))=FALSE,"+++","++"),"+")," ")," ")</f>
        <v xml:space="preserve"> </v>
      </c>
      <c r="AD25" s="16" t="str">
        <f>IF(ISERR(FIND(AD$4,NieStac!$S32))=FALSE,IF(ISERR(FIND(CONCATENATE(AD$4,"+"),NieStac!$S32))=FALSE,IF(ISERR(FIND(CONCATENATE(AD$4,"++"),NieStac!$S32))=FALSE,IF(ISERR(FIND(CONCATENATE(AD$4,"+++"),NieStac!$S32))=FALSE,"+++","++"),"+")," ")," ")</f>
        <v xml:space="preserve"> </v>
      </c>
      <c r="AE25" s="16" t="str">
        <f>IF(ISERR(FIND(AE$4,NieStac!$S32))=FALSE,IF(ISERR(FIND(CONCATENATE(AE$4,"+"),NieStac!$S32))=FALSE,IF(ISERR(FIND(CONCATENATE(AE$4,"++"),NieStac!$S32))=FALSE,IF(ISERR(FIND(CONCATENATE(AE$4,"+++"),NieStac!$S32))=FALSE,"+++","++"),"+")," ")," ")</f>
        <v xml:space="preserve"> </v>
      </c>
      <c r="AF25" s="16" t="str">
        <f>IF(ISERR(FIND(AF$4,NieStac!$S32))=FALSE,IF(ISERR(FIND(CONCATENATE(AF$4,"+"),NieStac!$S32))=FALSE,IF(ISERR(FIND(CONCATENATE(AF$4,"++"),NieStac!$S32))=FALSE,IF(ISERR(FIND(CONCATENATE(AF$4,"+++"),NieStac!$S32))=FALSE,"+++","++"),"+")," ")," ")</f>
        <v xml:space="preserve"> </v>
      </c>
      <c r="AG25" s="16" t="str">
        <f>IF(ISERR(FIND(AG$4,NieStac!$S32))=FALSE,IF(ISERR(FIND(CONCATENATE(AG$4,"+"),NieStac!$S32))=FALSE,IF(ISERR(FIND(CONCATENATE(AG$4,"++"),NieStac!$S32))=FALSE,IF(ISERR(FIND(CONCATENATE(AG$4,"+++"),NieStac!$S32))=FALSE,"+++","++"),"+")," ")," ")</f>
        <v xml:space="preserve"> </v>
      </c>
      <c r="AH25" s="16" t="str">
        <f>IF(ISERR(FIND(AH$4,NieStac!$S32))=FALSE,IF(ISERR(FIND(CONCATENATE(AH$4,"+"),NieStac!$S32))=FALSE,IF(ISERR(FIND(CONCATENATE(AH$4,"++"),NieStac!$S32))=FALSE,IF(ISERR(FIND(CONCATENATE(AH$4,"+++"),NieStac!$S32))=FALSE,"+++","++"),"+")," ")," ")</f>
        <v xml:space="preserve"> </v>
      </c>
      <c r="AI25" s="16" t="str">
        <f>IF(ISERR(FIND(AI$4,NieStac!$S32))=FALSE,IF(ISERR(FIND(CONCATENATE(AI$4,"+"),NieStac!$S32))=FALSE,IF(ISERR(FIND(CONCATENATE(AI$4,"++"),NieStac!$S32))=FALSE,IF(ISERR(FIND(CONCATENATE(AI$4,"+++"),NieStac!$S32))=FALSE,"+++","++"),"+")," ")," ")</f>
        <v xml:space="preserve"> </v>
      </c>
      <c r="AJ25" s="16" t="str">
        <f>IF(ISERR(FIND(AJ$4,NieStac!$S32))=FALSE,IF(ISERR(FIND(CONCATENATE(AJ$4,"+"),NieStac!$S32))=FALSE,IF(ISERR(FIND(CONCATENATE(AJ$4,"++"),NieStac!$S32))=FALSE,IF(ISERR(FIND(CONCATENATE(AJ$4,"+++"),NieStac!$S32))=FALSE,"+++","++"),"+")," ")," ")</f>
        <v xml:space="preserve"> </v>
      </c>
      <c r="AK25" s="16" t="str">
        <f>IF(ISERR(FIND(AK$4,NieStac!$S32))=FALSE,IF(ISERR(FIND(CONCATENATE(AK$4,"+"),NieStac!$S32))=FALSE,IF(ISERR(FIND(CONCATENATE(AK$4,"++"),NieStac!$S32))=FALSE,IF(ISERR(FIND(CONCATENATE(AK$4,"+++"),NieStac!$S32))=FALSE,"+++","++"),"+")," ")," ")</f>
        <v xml:space="preserve"> </v>
      </c>
      <c r="AL25" s="16" t="str">
        <f>IF(ISERR(FIND(AL$4,NieStac!$S32))=FALSE,IF(ISERR(FIND(CONCATENATE(AL$4,"+"),NieStac!$S32))=FALSE,IF(ISERR(FIND(CONCATENATE(AL$4,"++"),NieStac!$S32))=FALSE,IF(ISERR(FIND(CONCATENATE(AL$4,"+++"),NieStac!$S32))=FALSE,"+++","++"),"+")," ")," ")</f>
        <v xml:space="preserve"> </v>
      </c>
      <c r="AM25" s="16" t="str">
        <f>IF(ISERR(FIND(AM$4,NieStac!$S32))=FALSE,IF(ISERR(FIND(CONCATENATE(AM$4,"+"),NieStac!$S32))=FALSE,IF(ISERR(FIND(CONCATENATE(AM$4,"++"),NieStac!$S32))=FALSE,IF(ISERR(FIND(CONCATENATE(AM$4,"+++"),NieStac!$S32))=FALSE,"+++","++"),"+")," ")," ")</f>
        <v xml:space="preserve"> </v>
      </c>
      <c r="AN25" s="16" t="str">
        <f>IF(ISERR(FIND(AN$4,NieStac!$S32))=FALSE,IF(ISERR(FIND(CONCATENATE(AN$4,"+"),NieStac!$S32))=FALSE,IF(ISERR(FIND(CONCATENATE(AN$4,"++"),NieStac!$S32))=FALSE,IF(ISERR(FIND(CONCATENATE(AN$4,"+++"),NieStac!$S32))=FALSE,"+++","++"),"+")," ")," ")</f>
        <v xml:space="preserve"> </v>
      </c>
      <c r="AO25" s="16" t="str">
        <f>IF(ISERR(FIND(AO$4,NieStac!$S32))=FALSE,IF(ISERR(FIND(CONCATENATE(AO$4,"+"),NieStac!$S32))=FALSE,IF(ISERR(FIND(CONCATENATE(AO$4,"++"),NieStac!$S32))=FALSE,IF(ISERR(FIND(CONCATENATE(AO$4,"+++"),NieStac!$S32))=FALSE,"+++","++"),"+")," ")," ")</f>
        <v xml:space="preserve"> </v>
      </c>
      <c r="AP25" s="16" t="str">
        <f>IF(ISERR(FIND(AP$4,NieStac!$S32))=FALSE,IF(ISERR(FIND(CONCATENATE(AP$4,"+"),NieStac!$S32))=FALSE,IF(ISERR(FIND(CONCATENATE(AP$4,"++"),NieStac!$S32))=FALSE,IF(ISERR(FIND(CONCATENATE(AP$4,"+++"),NieStac!$S32))=FALSE,"+++","++"),"+")," ")," ")</f>
        <v xml:space="preserve"> </v>
      </c>
      <c r="AQ25" s="16" t="str">
        <f>IF(ISERR(FIND(AQ$4,NieStac!$S32))=FALSE,IF(ISERR(FIND(CONCATENATE(AQ$4,"+"),NieStac!$S32))=FALSE,IF(ISERR(FIND(CONCATENATE(AQ$4,"++"),NieStac!$S32))=FALSE,IF(ISERR(FIND(CONCATENATE(AQ$4,"+++"),NieStac!$S32))=FALSE,"+++","++"),"+")," ")," ")</f>
        <v xml:space="preserve"> </v>
      </c>
      <c r="AR25" s="16" t="str">
        <f>IF(ISERR(FIND(AR$4,NieStac!$S32))=FALSE,IF(ISERR(FIND(CONCATENATE(AR$4,"+"),NieStac!$S32))=FALSE,IF(ISERR(FIND(CONCATENATE(AR$4,"++"),NieStac!$S32))=FALSE,IF(ISERR(FIND(CONCATENATE(AR$4,"+++"),NieStac!$S32))=FALSE,"+++","++"),"+")," ")," ")</f>
        <v xml:space="preserve"> </v>
      </c>
      <c r="AS25" s="16" t="str">
        <f>IF(ISERR(FIND(AS$4,NieStac!$S32))=FALSE,IF(ISERR(FIND(CONCATENATE(AS$4,"+"),NieStac!$S32))=FALSE,IF(ISERR(FIND(CONCATENATE(AS$4,"++"),NieStac!$S32))=FALSE,IF(ISERR(FIND(CONCATENATE(AS$4,"+++"),NieStac!$S32))=FALSE,"+++","++"),"+")," ")," ")</f>
        <v xml:space="preserve"> </v>
      </c>
      <c r="AT25" s="16" t="str">
        <f>IF(ISERR(FIND(AT$4,NieStac!$S32))=FALSE,IF(ISERR(FIND(CONCATENATE(AT$4,"+"),NieStac!$S32))=FALSE,IF(ISERR(FIND(CONCATENATE(AT$4,"++"),NieStac!$S32))=FALSE,IF(ISERR(FIND(CONCATENATE(AT$4,"+++"),NieStac!$S32))=FALSE,"+++","++"),"+")," ")," ")</f>
        <v xml:space="preserve"> </v>
      </c>
      <c r="AU25" s="16" t="str">
        <f>IF(ISERR(FIND(AU$4,NieStac!$S32))=FALSE,IF(ISERR(FIND(CONCATENATE(AU$4,"+"),NieStac!$S32))=FALSE,IF(ISERR(FIND(CONCATENATE(AU$4,"++"),NieStac!$S32))=FALSE,IF(ISERR(FIND(CONCATENATE(AU$4,"+++"),NieStac!$S32))=FALSE,"+++","++"),"+")," ")," ")</f>
        <v xml:space="preserve"> </v>
      </c>
      <c r="AV25" s="94" t="str">
        <f>NieStac!$C32</f>
        <v>Komputerowe systemy sterowania</v>
      </c>
      <c r="AW25" s="16" t="str">
        <f>IF(ISERR(FIND(AW$4,NieStac!$T32))=FALSE,IF(ISERR(FIND(CONCATENATE(AW$4,"+"),NieStac!$T32))=FALSE,IF(ISERR(FIND(CONCATENATE(AW$4,"++"),NieStac!$T32))=FALSE,IF(ISERR(FIND(CONCATENATE(AW$4,"+++"),NieStac!$T32))=FALSE,"+++","++"),"+")," ")," ")</f>
        <v xml:space="preserve"> </v>
      </c>
      <c r="AX25" s="16" t="str">
        <f>IF(ISERR(FIND(AX$4,NieStac!$T32))=FALSE,IF(ISERR(FIND(CONCATENATE(AX$4,"+"),NieStac!$T32))=FALSE,IF(ISERR(FIND(CONCATENATE(AX$4,"++"),NieStac!$T32))=FALSE,IF(ISERR(FIND(CONCATENATE(AX$4,"+++"),NieStac!$T32))=FALSE,"+++","++"),"+")," ")," ")</f>
        <v xml:space="preserve"> </v>
      </c>
      <c r="AY25" s="16" t="str">
        <f>IF(ISERR(FIND(AY$4,NieStac!$T32))=FALSE,IF(ISERR(FIND(CONCATENATE(AY$4,"+"),NieStac!$T32))=FALSE,IF(ISERR(FIND(CONCATENATE(AY$4,"++"),NieStac!$T32))=FALSE,IF(ISERR(FIND(CONCATENATE(AY$4,"+++"),NieStac!$T32))=FALSE,"+++","++"),"+")," ")," ")</f>
        <v xml:space="preserve"> </v>
      </c>
      <c r="AZ25" s="16" t="str">
        <f>IF(ISERR(FIND(AZ$4,NieStac!$T32))=FALSE,IF(ISERR(FIND(CONCATENATE(AZ$4,"+"),NieStac!$T32))=FALSE,IF(ISERR(FIND(CONCATENATE(AZ$4,"++"),NieStac!$T32))=FALSE,IF(ISERR(FIND(CONCATENATE(AZ$4,"+++"),NieStac!$T32))=FALSE,"+++","++"),"+")," ")," ")</f>
        <v>+</v>
      </c>
      <c r="BA25" s="16" t="str">
        <f>IF(ISERR(FIND(BA$4,NieStac!$T32))=FALSE,IF(ISERR(FIND(CONCATENATE(BA$4,"+"),NieStac!$T32))=FALSE,IF(ISERR(FIND(CONCATENATE(BA$4,"++"),NieStac!$T32))=FALSE,IF(ISERR(FIND(CONCATENATE(BA$4,"+++"),NieStac!$T32))=FALSE,"+++","++"),"+")," ")," ")</f>
        <v xml:space="preserve"> </v>
      </c>
      <c r="BB25" s="16" t="str">
        <f>IF(ISERR(FIND(BB$4,NieStac!$T32))=FALSE,IF(ISERR(FIND(CONCATENATE(BB$4,"+"),NieStac!$T32))=FALSE,IF(ISERR(FIND(CONCATENATE(BB$4,"++"),NieStac!$T32))=FALSE,IF(ISERR(FIND(CONCATENATE(BB$4,"+++"),NieStac!$T32))=FALSE,"+++","++"),"+")," ")," ")</f>
        <v xml:space="preserve"> </v>
      </c>
    </row>
    <row r="26" spans="1:54" ht="49.5" customHeight="1">
      <c r="A26" s="94" t="str">
        <f>NieStac!$C33</f>
        <v xml:space="preserve">Przedmiot społeczno-humanistyczny: Ochrona własności intelektualnej powstałej w wyniku prac B+R </v>
      </c>
      <c r="B26" s="16" t="str">
        <f>IF(ISERR(FIND(B$4,NieStac!$R33))=FALSE,IF(ISERR(FIND(CONCATENATE(B$4,"+"),NieStac!$R33))=FALSE,IF(ISERR(FIND(CONCATENATE(B$4,"++"),NieStac!$R33))=FALSE,IF(ISERR(FIND(CONCATENATE(B$4,"+++"),NieStac!$R33))=FALSE,"+++","++"),"+")," ")," ")</f>
        <v xml:space="preserve"> </v>
      </c>
      <c r="C26" s="16" t="str">
        <f>IF(ISERR(FIND(C$4,NieStac!$R33))=FALSE,IF(ISERR(FIND(CONCATENATE(C$4,"+"),NieStac!$R33))=FALSE,IF(ISERR(FIND(CONCATENATE(C$4,"++"),NieStac!$R33))=FALSE,IF(ISERR(FIND(CONCATENATE(C$4,"+++"),NieStac!$R33))=FALSE,"+++","++"),"+")," ")," ")</f>
        <v xml:space="preserve"> </v>
      </c>
      <c r="D26" s="16" t="str">
        <f>IF(ISERR(FIND(D$4,NieStac!$R33))=FALSE,IF(ISERR(FIND(CONCATENATE(D$4,"+"),NieStac!$R33))=FALSE,IF(ISERR(FIND(CONCATENATE(D$4,"++"),NieStac!$R33))=FALSE,IF(ISERR(FIND(CONCATENATE(D$4,"+++"),NieStac!$R33))=FALSE,"+++","++"),"+")," ")," ")</f>
        <v xml:space="preserve"> </v>
      </c>
      <c r="E26" s="16" t="str">
        <f>IF(ISERR(FIND(E$4,NieStac!$R33))=FALSE,IF(ISERR(FIND(CONCATENATE(E$4,"+"),NieStac!$R33))=FALSE,IF(ISERR(FIND(CONCATENATE(E$4,"++"),NieStac!$R33))=FALSE,IF(ISERR(FIND(CONCATENATE(E$4,"+++"),NieStac!$R33))=FALSE,"+++","++"),"+")," ")," ")</f>
        <v xml:space="preserve"> </v>
      </c>
      <c r="F26" s="16" t="str">
        <f>IF(ISERR(FIND(F$4,NieStac!$R33))=FALSE,IF(ISERR(FIND(CONCATENATE(F$4,"+"),NieStac!$R33))=FALSE,IF(ISERR(FIND(CONCATENATE(F$4,"++"),NieStac!$R33))=FALSE,IF(ISERR(FIND(CONCATENATE(F$4,"+++"),NieStac!$R33))=FALSE,"+++","++"),"+")," ")," ")</f>
        <v xml:space="preserve"> </v>
      </c>
      <c r="G26" s="16" t="str">
        <f>IF(ISERR(FIND(G$4,NieStac!$R33))=FALSE,IF(ISERR(FIND(CONCATENATE(G$4,"+"),NieStac!$R33))=FALSE,IF(ISERR(FIND(CONCATENATE(G$4,"++"),NieStac!$R33))=FALSE,IF(ISERR(FIND(CONCATENATE(G$4,"+++"),NieStac!$R33))=FALSE,"+++","++"),"+")," ")," ")</f>
        <v xml:space="preserve"> </v>
      </c>
      <c r="H26" s="16" t="str">
        <f>IF(ISERR(FIND(H$4,NieStac!$R33))=FALSE,IF(ISERR(FIND(CONCATENATE(H$4,"+"),NieStac!$R33))=FALSE,IF(ISERR(FIND(CONCATENATE(H$4,"++"),NieStac!$R33))=FALSE,IF(ISERR(FIND(CONCATENATE(H$4,"+++"),NieStac!$R33))=FALSE,"+++","++"),"+")," ")," ")</f>
        <v xml:space="preserve"> </v>
      </c>
      <c r="I26" s="16" t="str">
        <f>IF(ISERR(FIND(I$4,NieStac!$R33))=FALSE,IF(ISERR(FIND(CONCATENATE(I$4,"+"),NieStac!$R33))=FALSE,IF(ISERR(FIND(CONCATENATE(I$4,"++"),NieStac!$R33))=FALSE,IF(ISERR(FIND(CONCATENATE(I$4,"+++"),NieStac!$R33))=FALSE,"+++","++"),"+")," ")," ")</f>
        <v xml:space="preserve"> </v>
      </c>
      <c r="J26" s="16" t="str">
        <f>IF(ISERR(FIND(J$4,NieStac!$R33))=FALSE,IF(ISERR(FIND(CONCATENATE(J$4,"+"),NieStac!$R33))=FALSE,IF(ISERR(FIND(CONCATENATE(J$4,"++"),NieStac!$R33))=FALSE,IF(ISERR(FIND(CONCATENATE(J$4,"+++"),NieStac!$R33))=FALSE,"+++","++"),"+")," ")," ")</f>
        <v xml:space="preserve"> </v>
      </c>
      <c r="K26" s="16" t="str">
        <f>IF(ISERR(FIND(K$4,NieStac!$R33))=FALSE,IF(ISERR(FIND(CONCATENATE(K$4,"+"),NieStac!$R33))=FALSE,IF(ISERR(FIND(CONCATENATE(K$4,"++"),NieStac!$R33))=FALSE,IF(ISERR(FIND(CONCATENATE(K$4,"+++"),NieStac!$R33))=FALSE,"+++","++"),"+")," ")," ")</f>
        <v xml:space="preserve"> </v>
      </c>
      <c r="L26" s="16" t="str">
        <f>IF(ISERR(FIND(L$4,NieStac!$R33))=FALSE,IF(ISERR(FIND(CONCATENATE(L$4,"+"),NieStac!$R33))=FALSE,IF(ISERR(FIND(CONCATENATE(L$4,"++"),NieStac!$R33))=FALSE,IF(ISERR(FIND(CONCATENATE(L$4,"+++"),NieStac!$R33))=FALSE,"+++","++"),"+")," ")," ")</f>
        <v xml:space="preserve"> </v>
      </c>
      <c r="M26" s="16" t="str">
        <f>IF(ISERR(FIND(M$4,NieStac!$R33))=FALSE,IF(ISERR(FIND(CONCATENATE(M$4,"+"),NieStac!$R33))=FALSE,IF(ISERR(FIND(CONCATENATE(M$4,"++"),NieStac!$R33))=FALSE,IF(ISERR(FIND(CONCATENATE(M$4,"+++"),NieStac!$R33))=FALSE,"+++","++"),"+")," ")," ")</f>
        <v xml:space="preserve"> </v>
      </c>
      <c r="N26" s="16" t="str">
        <f>IF(ISERR(FIND(N$4,NieStac!$R33))=FALSE,IF(ISERR(FIND(CONCATENATE(N$4,"+"),NieStac!$R33))=FALSE,IF(ISERR(FIND(CONCATENATE(N$4,"++"),NieStac!$R33))=FALSE,IF(ISERR(FIND(CONCATENATE(N$4,"+++"),NieStac!$R33))=FALSE,"+++","++"),"+")," ")," ")</f>
        <v xml:space="preserve"> </v>
      </c>
      <c r="O26" s="16" t="str">
        <f>IF(ISERR(FIND(O$4,NieStac!$R33))=FALSE,IF(ISERR(FIND(CONCATENATE(O$4,"+"),NieStac!$R33))=FALSE,IF(ISERR(FIND(CONCATENATE(O$4,"++"),NieStac!$R33))=FALSE,IF(ISERR(FIND(CONCATENATE(O$4,"+++"),NieStac!$R33))=FALSE,"+++","++"),"+")," ")," ")</f>
        <v>+</v>
      </c>
      <c r="P26" s="16" t="str">
        <f>IF(ISERR(FIND(P$4,NieStac!$R33))=FALSE,IF(ISERR(FIND(CONCATENATE(P$4,"+"),NieStac!$R33))=FALSE,IF(ISERR(FIND(CONCATENATE(P$4,"++"),NieStac!$R33))=FALSE,IF(ISERR(FIND(CONCATENATE(P$4,"+++"),NieStac!$R33))=FALSE,"+++","++"),"+")," ")," ")</f>
        <v>+</v>
      </c>
      <c r="Q26" s="16" t="str">
        <f>IF(ISERR(FIND(Q$4,NieStac!$R33))=FALSE,IF(ISERR(FIND(CONCATENATE(Q$4,"+"),NieStac!$R33))=FALSE,IF(ISERR(FIND(CONCATENATE(Q$4,"++"),NieStac!$R33))=FALSE,IF(ISERR(FIND(CONCATENATE(Q$4,"+++"),NieStac!$R33))=FALSE,"+++","++"),"+")," ")," ")</f>
        <v>+</v>
      </c>
      <c r="R26" s="16" t="str">
        <f>IF(ISERR(FIND(R$4,NieStac!$R33))=FALSE,IF(ISERR(FIND(CONCATENATE(R$4,"+"),NieStac!$R33))=FALSE,IF(ISERR(FIND(CONCATENATE(R$4,"++"),NieStac!$R33))=FALSE,IF(ISERR(FIND(CONCATENATE(R$4,"+++"),NieStac!$R33))=FALSE,"+++","++"),"+")," ")," ")</f>
        <v>+</v>
      </c>
      <c r="S26" s="16" t="str">
        <f>IF(ISERR(FIND(S$4,NieStac!$R33))=FALSE,IF(ISERR(FIND(CONCATENATE(S$4,"+"),NieStac!$R33))=FALSE,IF(ISERR(FIND(CONCATENATE(S$4,"++"),NieStac!$R33))=FALSE,IF(ISERR(FIND(CONCATENATE(S$4,"+++"),NieStac!$R33))=FALSE,"+++","++"),"+")," ")," ")</f>
        <v xml:space="preserve"> </v>
      </c>
      <c r="T26" s="94" t="str">
        <f>NieStac!$C33</f>
        <v xml:space="preserve">Przedmiot społeczno-humanistyczny: Ochrona własności intelektualnej powstałej w wyniku prac B+R </v>
      </c>
      <c r="U26" s="16" t="str">
        <f>IF(ISERR(FIND(U$4,NieStac!$S33))=FALSE,IF(ISERR(FIND(CONCATENATE(U$4,"+"),NieStac!$S33))=FALSE,IF(ISERR(FIND(CONCATENATE(U$4,"++"),NieStac!$S33))=FALSE,IF(ISERR(FIND(CONCATENATE(U$4,"+++"),NieStac!$S33))=FALSE,"+++","++"),"+")," ")," ")</f>
        <v xml:space="preserve"> </v>
      </c>
      <c r="V26" s="16" t="str">
        <f>IF(ISERR(FIND(V$4,NieStac!$S33))=FALSE,IF(ISERR(FIND(CONCATENATE(V$4,"+"),NieStac!$S33))=FALSE,IF(ISERR(FIND(CONCATENATE(V$4,"++"),NieStac!$S33))=FALSE,IF(ISERR(FIND(CONCATENATE(V$4,"+++"),NieStac!$S33))=FALSE,"+++","++"),"+")," ")," ")</f>
        <v xml:space="preserve"> </v>
      </c>
      <c r="W26" s="16" t="str">
        <f>IF(ISERR(FIND(W$4,NieStac!$S33))=FALSE,IF(ISERR(FIND(CONCATENATE(W$4,"+"),NieStac!$S33))=FALSE,IF(ISERR(FIND(CONCATENATE(W$4,"++"),NieStac!$S33))=FALSE,IF(ISERR(FIND(CONCATENATE(W$4,"+++"),NieStac!$S33))=FALSE,"+++","++"),"+")," ")," ")</f>
        <v>+</v>
      </c>
      <c r="X26" s="16" t="str">
        <f>IF(ISERR(FIND(X$4,NieStac!$S33))=FALSE,IF(ISERR(FIND(CONCATENATE(X$4,"+"),NieStac!$S33))=FALSE,IF(ISERR(FIND(CONCATENATE(X$4,"++"),NieStac!$S33))=FALSE,IF(ISERR(FIND(CONCATENATE(X$4,"+++"),NieStac!$S33))=FALSE,"+++","++"),"+")," ")," ")</f>
        <v xml:space="preserve"> </v>
      </c>
      <c r="Y26" s="16" t="str">
        <f>IF(ISERR(FIND(Y$4,NieStac!$S33))=FALSE,IF(ISERR(FIND(CONCATENATE(Y$4,"+"),NieStac!$S33))=FALSE,IF(ISERR(FIND(CONCATENATE(Y$4,"++"),NieStac!$S33))=FALSE,IF(ISERR(FIND(CONCATENATE(Y$4,"+++"),NieStac!$S33))=FALSE,"+++","++"),"+")," ")," ")</f>
        <v xml:space="preserve"> </v>
      </c>
      <c r="Z26" s="16" t="str">
        <f>IF(ISERR(FIND(Z$4,NieStac!$S33))=FALSE,IF(ISERR(FIND(CONCATENATE(Z$4,"+"),NieStac!$S33))=FALSE,IF(ISERR(FIND(CONCATENATE(Z$4,"++"),NieStac!$S33))=FALSE,IF(ISERR(FIND(CONCATENATE(Z$4,"+++"),NieStac!$S33))=FALSE,"+++","++"),"+")," ")," ")</f>
        <v xml:space="preserve"> </v>
      </c>
      <c r="AA26" s="16" t="str">
        <f>IF(ISERR(FIND(AA$4,NieStac!$S33))=FALSE,IF(ISERR(FIND(CONCATENATE(AA$4,"+"),NieStac!$S33))=FALSE,IF(ISERR(FIND(CONCATENATE(AA$4,"++"),NieStac!$S33))=FALSE,IF(ISERR(FIND(CONCATENATE(AA$4,"+++"),NieStac!$S33))=FALSE,"+++","++"),"+")," ")," ")</f>
        <v xml:space="preserve"> </v>
      </c>
      <c r="AB26" s="16" t="str">
        <f>IF(ISERR(FIND(AB$4,NieStac!$S33))=FALSE,IF(ISERR(FIND(CONCATENATE(AB$4,"+"),NieStac!$S33))=FALSE,IF(ISERR(FIND(CONCATENATE(AB$4,"++"),NieStac!$S33))=FALSE,IF(ISERR(FIND(CONCATENATE(AB$4,"+++"),NieStac!$S33))=FALSE,"+++","++"),"+")," ")," ")</f>
        <v xml:space="preserve"> </v>
      </c>
      <c r="AC26" s="16" t="str">
        <f>IF(ISERR(FIND(AC$4,NieStac!$S33))=FALSE,IF(ISERR(FIND(CONCATENATE(AC$4,"+"),NieStac!$S33))=FALSE,IF(ISERR(FIND(CONCATENATE(AC$4,"++"),NieStac!$S33))=FALSE,IF(ISERR(FIND(CONCATENATE(AC$4,"+++"),NieStac!$S33))=FALSE,"+++","++"),"+")," ")," ")</f>
        <v xml:space="preserve"> </v>
      </c>
      <c r="AD26" s="16" t="str">
        <f>IF(ISERR(FIND(AD$4,NieStac!$S33))=FALSE,IF(ISERR(FIND(CONCATENATE(AD$4,"+"),NieStac!$S33))=FALSE,IF(ISERR(FIND(CONCATENATE(AD$4,"++"),NieStac!$S33))=FALSE,IF(ISERR(FIND(CONCATENATE(AD$4,"+++"),NieStac!$S33))=FALSE,"+++","++"),"+")," ")," ")</f>
        <v xml:space="preserve"> </v>
      </c>
      <c r="AE26" s="16" t="str">
        <f>IF(ISERR(FIND(AE$4,NieStac!$S33))=FALSE,IF(ISERR(FIND(CONCATENATE(AE$4,"+"),NieStac!$S33))=FALSE,IF(ISERR(FIND(CONCATENATE(AE$4,"++"),NieStac!$S33))=FALSE,IF(ISERR(FIND(CONCATENATE(AE$4,"+++"),NieStac!$S33))=FALSE,"+++","++"),"+")," ")," ")</f>
        <v xml:space="preserve"> </v>
      </c>
      <c r="AF26" s="16" t="str">
        <f>IF(ISERR(FIND(AF$4,NieStac!$S33))=FALSE,IF(ISERR(FIND(CONCATENATE(AF$4,"+"),NieStac!$S33))=FALSE,IF(ISERR(FIND(CONCATENATE(AF$4,"++"),NieStac!$S33))=FALSE,IF(ISERR(FIND(CONCATENATE(AF$4,"+++"),NieStac!$S33))=FALSE,"+++","++"),"+")," ")," ")</f>
        <v xml:space="preserve"> </v>
      </c>
      <c r="AG26" s="16" t="str">
        <f>IF(ISERR(FIND(AG$4,NieStac!$S33))=FALSE,IF(ISERR(FIND(CONCATENATE(AG$4,"+"),NieStac!$S33))=FALSE,IF(ISERR(FIND(CONCATENATE(AG$4,"++"),NieStac!$S33))=FALSE,IF(ISERR(FIND(CONCATENATE(AG$4,"+++"),NieStac!$S33))=FALSE,"+++","++"),"+")," ")," ")</f>
        <v xml:space="preserve"> </v>
      </c>
      <c r="AH26" s="16" t="str">
        <f>IF(ISERR(FIND(AH$4,NieStac!$S33))=FALSE,IF(ISERR(FIND(CONCATENATE(AH$4,"+"),NieStac!$S33))=FALSE,IF(ISERR(FIND(CONCATENATE(AH$4,"++"),NieStac!$S33))=FALSE,IF(ISERR(FIND(CONCATENATE(AH$4,"+++"),NieStac!$S33))=FALSE,"+++","++"),"+")," ")," ")</f>
        <v>+</v>
      </c>
      <c r="AI26" s="16" t="str">
        <f>IF(ISERR(FIND(AI$4,NieStac!$S33))=FALSE,IF(ISERR(FIND(CONCATENATE(AI$4,"+"),NieStac!$S33))=FALSE,IF(ISERR(FIND(CONCATENATE(AI$4,"++"),NieStac!$S33))=FALSE,IF(ISERR(FIND(CONCATENATE(AI$4,"+++"),NieStac!$S33))=FALSE,"+++","++"),"+")," ")," ")</f>
        <v xml:space="preserve"> </v>
      </c>
      <c r="AJ26" s="16" t="str">
        <f>IF(ISERR(FIND(AJ$4,NieStac!$S33))=FALSE,IF(ISERR(FIND(CONCATENATE(AJ$4,"+"),NieStac!$S33))=FALSE,IF(ISERR(FIND(CONCATENATE(AJ$4,"++"),NieStac!$S33))=FALSE,IF(ISERR(FIND(CONCATENATE(AJ$4,"+++"),NieStac!$S33))=FALSE,"+++","++"),"+")," ")," ")</f>
        <v xml:space="preserve"> </v>
      </c>
      <c r="AK26" s="16" t="str">
        <f>IF(ISERR(FIND(AK$4,NieStac!$S33))=FALSE,IF(ISERR(FIND(CONCATENATE(AK$4,"+"),NieStac!$S33))=FALSE,IF(ISERR(FIND(CONCATENATE(AK$4,"++"),NieStac!$S33))=FALSE,IF(ISERR(FIND(CONCATENATE(AK$4,"+++"),NieStac!$S33))=FALSE,"+++","++"),"+")," ")," ")</f>
        <v xml:space="preserve"> </v>
      </c>
      <c r="AL26" s="16" t="str">
        <f>IF(ISERR(FIND(AL$4,NieStac!$S33))=FALSE,IF(ISERR(FIND(CONCATENATE(AL$4,"+"),NieStac!$S33))=FALSE,IF(ISERR(FIND(CONCATENATE(AL$4,"++"),NieStac!$S33))=FALSE,IF(ISERR(FIND(CONCATENATE(AL$4,"+++"),NieStac!$S33))=FALSE,"+++","++"),"+")," ")," ")</f>
        <v xml:space="preserve"> </v>
      </c>
      <c r="AM26" s="16" t="str">
        <f>IF(ISERR(FIND(AM$4,NieStac!$S33))=FALSE,IF(ISERR(FIND(CONCATENATE(AM$4,"+"),NieStac!$S33))=FALSE,IF(ISERR(FIND(CONCATENATE(AM$4,"++"),NieStac!$S33))=FALSE,IF(ISERR(FIND(CONCATENATE(AM$4,"+++"),NieStac!$S33))=FALSE,"+++","++"),"+")," ")," ")</f>
        <v xml:space="preserve"> </v>
      </c>
      <c r="AN26" s="16" t="str">
        <f>IF(ISERR(FIND(AN$4,NieStac!$S33))=FALSE,IF(ISERR(FIND(CONCATENATE(AN$4,"+"),NieStac!$S33))=FALSE,IF(ISERR(FIND(CONCATENATE(AN$4,"++"),NieStac!$S33))=FALSE,IF(ISERR(FIND(CONCATENATE(AN$4,"+++"),NieStac!$S33))=FALSE,"+++","++"),"+")," ")," ")</f>
        <v xml:space="preserve"> </v>
      </c>
      <c r="AO26" s="16" t="str">
        <f>IF(ISERR(FIND(AO$4,NieStac!$S33))=FALSE,IF(ISERR(FIND(CONCATENATE(AO$4,"+"),NieStac!$S33))=FALSE,IF(ISERR(FIND(CONCATENATE(AO$4,"++"),NieStac!$S33))=FALSE,IF(ISERR(FIND(CONCATENATE(AO$4,"+++"),NieStac!$S33))=FALSE,"+++","++"),"+")," ")," ")</f>
        <v xml:space="preserve"> </v>
      </c>
      <c r="AP26" s="16" t="str">
        <f>IF(ISERR(FIND(AP$4,NieStac!$S33))=FALSE,IF(ISERR(FIND(CONCATENATE(AP$4,"+"),NieStac!$S33))=FALSE,IF(ISERR(FIND(CONCATENATE(AP$4,"++"),NieStac!$S33))=FALSE,IF(ISERR(FIND(CONCATENATE(AP$4,"+++"),NieStac!$S33))=FALSE,"+++","++"),"+")," ")," ")</f>
        <v xml:space="preserve"> </v>
      </c>
      <c r="AQ26" s="16" t="str">
        <f>IF(ISERR(FIND(AQ$4,NieStac!$S33))=FALSE,IF(ISERR(FIND(CONCATENATE(AQ$4,"+"),NieStac!$S33))=FALSE,IF(ISERR(FIND(CONCATENATE(AQ$4,"++"),NieStac!$S33))=FALSE,IF(ISERR(FIND(CONCATENATE(AQ$4,"+++"),NieStac!$S33))=FALSE,"+++","++"),"+")," ")," ")</f>
        <v xml:space="preserve"> </v>
      </c>
      <c r="AR26" s="16" t="str">
        <f>IF(ISERR(FIND(AR$4,NieStac!$S33))=FALSE,IF(ISERR(FIND(CONCATENATE(AR$4,"+"),NieStac!$S33))=FALSE,IF(ISERR(FIND(CONCATENATE(AR$4,"++"),NieStac!$S33))=FALSE,IF(ISERR(FIND(CONCATENATE(AR$4,"+++"),NieStac!$S33))=FALSE,"+++","++"),"+")," ")," ")</f>
        <v xml:space="preserve"> </v>
      </c>
      <c r="AS26" s="16" t="str">
        <f>IF(ISERR(FIND(AS$4,NieStac!$S33))=FALSE,IF(ISERR(FIND(CONCATENATE(AS$4,"+"),NieStac!$S33))=FALSE,IF(ISERR(FIND(CONCATENATE(AS$4,"++"),NieStac!$S33))=FALSE,IF(ISERR(FIND(CONCATENATE(AS$4,"+++"),NieStac!$S33))=FALSE,"+++","++"),"+")," ")," ")</f>
        <v xml:space="preserve"> </v>
      </c>
      <c r="AT26" s="16" t="str">
        <f>IF(ISERR(FIND(AT$4,NieStac!$S33))=FALSE,IF(ISERR(FIND(CONCATENATE(AT$4,"+"),NieStac!$S33))=FALSE,IF(ISERR(FIND(CONCATENATE(AT$4,"++"),NieStac!$S33))=FALSE,IF(ISERR(FIND(CONCATENATE(AT$4,"+++"),NieStac!$S33))=FALSE,"+++","++"),"+")," ")," ")</f>
        <v xml:space="preserve"> </v>
      </c>
      <c r="AU26" s="16" t="str">
        <f>IF(ISERR(FIND(AU$4,NieStac!$S33))=FALSE,IF(ISERR(FIND(CONCATENATE(AU$4,"+"),NieStac!$S33))=FALSE,IF(ISERR(FIND(CONCATENATE(AU$4,"++"),NieStac!$S33))=FALSE,IF(ISERR(FIND(CONCATENATE(AU$4,"+++"),NieStac!$S33))=FALSE,"+++","++"),"+")," ")," ")</f>
        <v xml:space="preserve"> </v>
      </c>
      <c r="AV26" s="94" t="str">
        <f>NieStac!$C33</f>
        <v xml:space="preserve">Przedmiot społeczno-humanistyczny: Ochrona własności intelektualnej powstałej w wyniku prac B+R </v>
      </c>
      <c r="AW26" s="16" t="str">
        <f>IF(ISERR(FIND(AW$4,NieStac!$T33))=FALSE,IF(ISERR(FIND(CONCATENATE(AW$4,"+"),NieStac!$T33))=FALSE,IF(ISERR(FIND(CONCATENATE(AW$4,"++"),NieStac!$T33))=FALSE,IF(ISERR(FIND(CONCATENATE(AW$4,"+++"),NieStac!$T33))=FALSE,"+++","++"),"+")," ")," ")</f>
        <v xml:space="preserve"> </v>
      </c>
      <c r="AX26" s="16" t="str">
        <f>IF(ISERR(FIND(AX$4,NieStac!$T33))=FALSE,IF(ISERR(FIND(CONCATENATE(AX$4,"+"),NieStac!$T33))=FALSE,IF(ISERR(FIND(CONCATENATE(AX$4,"++"),NieStac!$T33))=FALSE,IF(ISERR(FIND(CONCATENATE(AX$4,"+++"),NieStac!$T33))=FALSE,"+++","++"),"+")," ")," ")</f>
        <v xml:space="preserve"> </v>
      </c>
      <c r="AY26" s="16" t="str">
        <f>IF(ISERR(FIND(AY$4,NieStac!$T33))=FALSE,IF(ISERR(FIND(CONCATENATE(AY$4,"+"),NieStac!$T33))=FALSE,IF(ISERR(FIND(CONCATENATE(AY$4,"++"),NieStac!$T33))=FALSE,IF(ISERR(FIND(CONCATENATE(AY$4,"+++"),NieStac!$T33))=FALSE,"+++","++"),"+")," ")," ")</f>
        <v>+</v>
      </c>
      <c r="AZ26" s="16" t="str">
        <f>IF(ISERR(FIND(AZ$4,NieStac!$T33))=FALSE,IF(ISERR(FIND(CONCATENATE(AZ$4,"+"),NieStac!$T33))=FALSE,IF(ISERR(FIND(CONCATENATE(AZ$4,"++"),NieStac!$T33))=FALSE,IF(ISERR(FIND(CONCATENATE(AZ$4,"+++"),NieStac!$T33))=FALSE,"+++","++"),"+")," ")," ")</f>
        <v xml:space="preserve"> </v>
      </c>
      <c r="BA26" s="16" t="str">
        <f>IF(ISERR(FIND(BA$4,NieStac!$T33))=FALSE,IF(ISERR(FIND(CONCATENATE(BA$4,"+"),NieStac!$T33))=FALSE,IF(ISERR(FIND(CONCATENATE(BA$4,"++"),NieStac!$T33))=FALSE,IF(ISERR(FIND(CONCATENATE(BA$4,"+++"),NieStac!$T33))=FALSE,"+++","++"),"+")," ")," ")</f>
        <v>+</v>
      </c>
      <c r="BB26" s="16" t="str">
        <f>IF(ISERR(FIND(BB$4,NieStac!$T33))=FALSE,IF(ISERR(FIND(CONCATENATE(BB$4,"+"),NieStac!$T33))=FALSE,IF(ISERR(FIND(CONCATENATE(BB$4,"++"),NieStac!$T33))=FALSE,IF(ISERR(FIND(CONCATENATE(BB$4,"+++"),NieStac!$T33))=FALSE,"+++","++"),"+")," ")," ")</f>
        <v xml:space="preserve"> </v>
      </c>
    </row>
    <row r="27" spans="1:54" ht="36.75" customHeight="1">
      <c r="A27" s="94" t="str">
        <f>NieStac!$C34</f>
        <v>Technologie  mobilne i chmurowe</v>
      </c>
      <c r="B27" s="16" t="str">
        <f>IF(ISERR(FIND(B$4,NieStac!$R34))=FALSE,IF(ISERR(FIND(CONCATENATE(B$4,"+"),NieStac!$R34))=FALSE,IF(ISERR(FIND(CONCATENATE(B$4,"++"),NieStac!$R34))=FALSE,IF(ISERR(FIND(CONCATENATE(B$4,"+++"),NieStac!$R34))=FALSE,"+++","++"),"+")," ")," ")</f>
        <v xml:space="preserve"> </v>
      </c>
      <c r="C27" s="16" t="str">
        <f>IF(ISERR(FIND(C$4,NieStac!$R34))=FALSE,IF(ISERR(FIND(CONCATENATE(C$4,"+"),NieStac!$R34))=FALSE,IF(ISERR(FIND(CONCATENATE(C$4,"++"),NieStac!$R34))=FALSE,IF(ISERR(FIND(CONCATENATE(C$4,"+++"),NieStac!$R34))=FALSE,"+++","++"),"+")," ")," ")</f>
        <v xml:space="preserve"> </v>
      </c>
      <c r="D27" s="16" t="str">
        <f>IF(ISERR(FIND(D$4,NieStac!$R34))=FALSE,IF(ISERR(FIND(CONCATENATE(D$4,"+"),NieStac!$R34))=FALSE,IF(ISERR(FIND(CONCATENATE(D$4,"++"),NieStac!$R34))=FALSE,IF(ISERR(FIND(CONCATENATE(D$4,"+++"),NieStac!$R34))=FALSE,"+++","++"),"+")," ")," ")</f>
        <v>+</v>
      </c>
      <c r="E27" s="16" t="str">
        <f>IF(ISERR(FIND(E$4,NieStac!$R34))=FALSE,IF(ISERR(FIND(CONCATENATE(E$4,"+"),NieStac!$R34))=FALSE,IF(ISERR(FIND(CONCATENATE(E$4,"++"),NieStac!$R34))=FALSE,IF(ISERR(FIND(CONCATENATE(E$4,"+++"),NieStac!$R34))=FALSE,"+++","++"),"+")," ")," ")</f>
        <v xml:space="preserve"> </v>
      </c>
      <c r="F27" s="16" t="str">
        <f>IF(ISERR(FIND(F$4,NieStac!$R34))=FALSE,IF(ISERR(FIND(CONCATENATE(F$4,"+"),NieStac!$R34))=FALSE,IF(ISERR(FIND(CONCATENATE(F$4,"++"),NieStac!$R34))=FALSE,IF(ISERR(FIND(CONCATENATE(F$4,"+++"),NieStac!$R34))=FALSE,"+++","++"),"+")," ")," ")</f>
        <v xml:space="preserve"> </v>
      </c>
      <c r="G27" s="16" t="str">
        <f>IF(ISERR(FIND(G$4,NieStac!$R34))=FALSE,IF(ISERR(FIND(CONCATENATE(G$4,"+"),NieStac!$R34))=FALSE,IF(ISERR(FIND(CONCATENATE(G$4,"++"),NieStac!$R34))=FALSE,IF(ISERR(FIND(CONCATENATE(G$4,"+++"),NieStac!$R34))=FALSE,"+++","++"),"+")," ")," ")</f>
        <v xml:space="preserve"> </v>
      </c>
      <c r="H27" s="16" t="str">
        <f>IF(ISERR(FIND(H$4,NieStac!$R34))=FALSE,IF(ISERR(FIND(CONCATENATE(H$4,"+"),NieStac!$R34))=FALSE,IF(ISERR(FIND(CONCATENATE(H$4,"++"),NieStac!$R34))=FALSE,IF(ISERR(FIND(CONCATENATE(H$4,"+++"),NieStac!$R34))=FALSE,"+++","++"),"+")," ")," ")</f>
        <v xml:space="preserve"> </v>
      </c>
      <c r="I27" s="16" t="str">
        <f>IF(ISERR(FIND(I$4,NieStac!$R34))=FALSE,IF(ISERR(FIND(CONCATENATE(I$4,"+"),NieStac!$R34))=FALSE,IF(ISERR(FIND(CONCATENATE(I$4,"++"),NieStac!$R34))=FALSE,IF(ISERR(FIND(CONCATENATE(I$4,"+++"),NieStac!$R34))=FALSE,"+++","++"),"+")," ")," ")</f>
        <v xml:space="preserve"> </v>
      </c>
      <c r="J27" s="16" t="str">
        <f>IF(ISERR(FIND(J$4,NieStac!$R34))=FALSE,IF(ISERR(FIND(CONCATENATE(J$4,"+"),NieStac!$R34))=FALSE,IF(ISERR(FIND(CONCATENATE(J$4,"++"),NieStac!$R34))=FALSE,IF(ISERR(FIND(CONCATENATE(J$4,"+++"),NieStac!$R34))=FALSE,"+++","++"),"+")," ")," ")</f>
        <v xml:space="preserve"> </v>
      </c>
      <c r="K27" s="16" t="str">
        <f>IF(ISERR(FIND(K$4,NieStac!$R34))=FALSE,IF(ISERR(FIND(CONCATENATE(K$4,"+"),NieStac!$R34))=FALSE,IF(ISERR(FIND(CONCATENATE(K$4,"++"),NieStac!$R34))=FALSE,IF(ISERR(FIND(CONCATENATE(K$4,"+++"),NieStac!$R34))=FALSE,"+++","++"),"+")," ")," ")</f>
        <v xml:space="preserve"> </v>
      </c>
      <c r="L27" s="16" t="str">
        <f>IF(ISERR(FIND(L$4,NieStac!$R34))=FALSE,IF(ISERR(FIND(CONCATENATE(L$4,"+"),NieStac!$R34))=FALSE,IF(ISERR(FIND(CONCATENATE(L$4,"++"),NieStac!$R34))=FALSE,IF(ISERR(FIND(CONCATENATE(L$4,"+++"),NieStac!$R34))=FALSE,"+++","++"),"+")," ")," ")</f>
        <v xml:space="preserve"> </v>
      </c>
      <c r="M27" s="16" t="str">
        <f>IF(ISERR(FIND(M$4,NieStac!$R34))=FALSE,IF(ISERR(FIND(CONCATENATE(M$4,"+"),NieStac!$R34))=FALSE,IF(ISERR(FIND(CONCATENATE(M$4,"++"),NieStac!$R34))=FALSE,IF(ISERR(FIND(CONCATENATE(M$4,"+++"),NieStac!$R34))=FALSE,"+++","++"),"+")," ")," ")</f>
        <v>+</v>
      </c>
      <c r="N27" s="16" t="str">
        <f>IF(ISERR(FIND(N$4,NieStac!$R34))=FALSE,IF(ISERR(FIND(CONCATENATE(N$4,"+"),NieStac!$R34))=FALSE,IF(ISERR(FIND(CONCATENATE(N$4,"++"),NieStac!$R34))=FALSE,IF(ISERR(FIND(CONCATENATE(N$4,"+++"),NieStac!$R34))=FALSE,"+++","++"),"+")," ")," ")</f>
        <v xml:space="preserve"> </v>
      </c>
      <c r="O27" s="16" t="str">
        <f>IF(ISERR(FIND(O$4,NieStac!$R34))=FALSE,IF(ISERR(FIND(CONCATENATE(O$4,"+"),NieStac!$R34))=FALSE,IF(ISERR(FIND(CONCATENATE(O$4,"++"),NieStac!$R34))=FALSE,IF(ISERR(FIND(CONCATENATE(O$4,"+++"),NieStac!$R34))=FALSE,"+++","++"),"+")," ")," ")</f>
        <v xml:space="preserve"> </v>
      </c>
      <c r="P27" s="16" t="str">
        <f>IF(ISERR(FIND(P$4,NieStac!$R34))=FALSE,IF(ISERR(FIND(CONCATENATE(P$4,"+"),NieStac!$R34))=FALSE,IF(ISERR(FIND(CONCATENATE(P$4,"++"),NieStac!$R34))=FALSE,IF(ISERR(FIND(CONCATENATE(P$4,"+++"),NieStac!$R34))=FALSE,"+++","++"),"+")," ")," ")</f>
        <v xml:space="preserve"> </v>
      </c>
      <c r="Q27" s="16" t="str">
        <f>IF(ISERR(FIND(Q$4,NieStac!$R34))=FALSE,IF(ISERR(FIND(CONCATENATE(Q$4,"+"),NieStac!$R34))=FALSE,IF(ISERR(FIND(CONCATENATE(Q$4,"++"),NieStac!$R34))=FALSE,IF(ISERR(FIND(CONCATENATE(Q$4,"+++"),NieStac!$R34))=FALSE,"+++","++"),"+")," ")," ")</f>
        <v xml:space="preserve"> </v>
      </c>
      <c r="R27" s="16" t="str">
        <f>IF(ISERR(FIND(R$4,NieStac!$R34))=FALSE,IF(ISERR(FIND(CONCATENATE(R$4,"+"),NieStac!$R34))=FALSE,IF(ISERR(FIND(CONCATENATE(R$4,"++"),NieStac!$R34))=FALSE,IF(ISERR(FIND(CONCATENATE(R$4,"+++"),NieStac!$R34))=FALSE,"+++","++"),"+")," ")," ")</f>
        <v xml:space="preserve"> </v>
      </c>
      <c r="S27" s="16" t="str">
        <f>IF(ISERR(FIND(S$4,NieStac!$R34))=FALSE,IF(ISERR(FIND(CONCATENATE(S$4,"+"),NieStac!$R34))=FALSE,IF(ISERR(FIND(CONCATENATE(S$4,"++"),NieStac!$R34))=FALSE,IF(ISERR(FIND(CONCATENATE(S$4,"+++"),NieStac!$R34))=FALSE,"+++","++"),"+")," ")," ")</f>
        <v xml:space="preserve"> </v>
      </c>
      <c r="T27" s="94" t="str">
        <f>NieStac!$C34</f>
        <v>Technologie  mobilne i chmurowe</v>
      </c>
      <c r="U27" s="16" t="str">
        <f>IF(ISERR(FIND(U$4,NieStac!$S34))=FALSE,IF(ISERR(FIND(CONCATENATE(U$4,"+"),NieStac!$S34))=FALSE,IF(ISERR(FIND(CONCATENATE(U$4,"++"),NieStac!$S34))=FALSE,IF(ISERR(FIND(CONCATENATE(U$4,"+++"),NieStac!$S34))=FALSE,"+++","++"),"+")," ")," ")</f>
        <v xml:space="preserve"> </v>
      </c>
      <c r="V27" s="16" t="str">
        <f>IF(ISERR(FIND(V$4,NieStac!$S34))=FALSE,IF(ISERR(FIND(CONCATENATE(V$4,"+"),NieStac!$S34))=FALSE,IF(ISERR(FIND(CONCATENATE(V$4,"++"),NieStac!$S34))=FALSE,IF(ISERR(FIND(CONCATENATE(V$4,"+++"),NieStac!$S34))=FALSE,"+++","++"),"+")," ")," ")</f>
        <v xml:space="preserve"> </v>
      </c>
      <c r="W27" s="16" t="str">
        <f>IF(ISERR(FIND(W$4,NieStac!$S34))=FALSE,IF(ISERR(FIND(CONCATENATE(W$4,"+"),NieStac!$S34))=FALSE,IF(ISERR(FIND(CONCATENATE(W$4,"++"),NieStac!$S34))=FALSE,IF(ISERR(FIND(CONCATENATE(W$4,"+++"),NieStac!$S34))=FALSE,"+++","++"),"+")," ")," ")</f>
        <v xml:space="preserve"> </v>
      </c>
      <c r="X27" s="16" t="str">
        <f>IF(ISERR(FIND(X$4,NieStac!$S34))=FALSE,IF(ISERR(FIND(CONCATENATE(X$4,"+"),NieStac!$S34))=FALSE,IF(ISERR(FIND(CONCATENATE(X$4,"++"),NieStac!$S34))=FALSE,IF(ISERR(FIND(CONCATENATE(X$4,"+++"),NieStac!$S34))=FALSE,"+++","++"),"+")," ")," ")</f>
        <v xml:space="preserve"> </v>
      </c>
      <c r="Y27" s="16" t="str">
        <f>IF(ISERR(FIND(Y$4,NieStac!$S34))=FALSE,IF(ISERR(FIND(CONCATENATE(Y$4,"+"),NieStac!$S34))=FALSE,IF(ISERR(FIND(CONCATENATE(Y$4,"++"),NieStac!$S34))=FALSE,IF(ISERR(FIND(CONCATENATE(Y$4,"+++"),NieStac!$S34))=FALSE,"+++","++"),"+")," ")," ")</f>
        <v xml:space="preserve"> </v>
      </c>
      <c r="Z27" s="16" t="str">
        <f>IF(ISERR(FIND(Z$4,NieStac!$S34))=FALSE,IF(ISERR(FIND(CONCATENATE(Z$4,"+"),NieStac!$S34))=FALSE,IF(ISERR(FIND(CONCATENATE(Z$4,"++"),NieStac!$S34))=FALSE,IF(ISERR(FIND(CONCATENATE(Z$4,"+++"),NieStac!$S34))=FALSE,"+++","++"),"+")," ")," ")</f>
        <v xml:space="preserve"> </v>
      </c>
      <c r="AA27" s="16" t="str">
        <f>IF(ISERR(FIND(AA$4,NieStac!$S34))=FALSE,IF(ISERR(FIND(CONCATENATE(AA$4,"+"),NieStac!$S34))=FALSE,IF(ISERR(FIND(CONCATENATE(AA$4,"++"),NieStac!$S34))=FALSE,IF(ISERR(FIND(CONCATENATE(AA$4,"+++"),NieStac!$S34))=FALSE,"+++","++"),"+")," ")," ")</f>
        <v xml:space="preserve"> </v>
      </c>
      <c r="AB27" s="16" t="str">
        <f>IF(ISERR(FIND(AB$4,NieStac!$S34))=FALSE,IF(ISERR(FIND(CONCATENATE(AB$4,"+"),NieStac!$S34))=FALSE,IF(ISERR(FIND(CONCATENATE(AB$4,"++"),NieStac!$S34))=FALSE,IF(ISERR(FIND(CONCATENATE(AB$4,"+++"),NieStac!$S34))=FALSE,"+++","++"),"+")," ")," ")</f>
        <v>+</v>
      </c>
      <c r="AC27" s="16" t="str">
        <f>IF(ISERR(FIND(AC$4,NieStac!$S34))=FALSE,IF(ISERR(FIND(CONCATENATE(AC$4,"+"),NieStac!$S34))=FALSE,IF(ISERR(FIND(CONCATENATE(AC$4,"++"),NieStac!$S34))=FALSE,IF(ISERR(FIND(CONCATENATE(AC$4,"+++"),NieStac!$S34))=FALSE,"+++","++"),"+")," ")," ")</f>
        <v xml:space="preserve"> </v>
      </c>
      <c r="AD27" s="16" t="str">
        <f>IF(ISERR(FIND(AD$4,NieStac!$S34))=FALSE,IF(ISERR(FIND(CONCATENATE(AD$4,"+"),NieStac!$S34))=FALSE,IF(ISERR(FIND(CONCATENATE(AD$4,"++"),NieStac!$S34))=FALSE,IF(ISERR(FIND(CONCATENATE(AD$4,"+++"),NieStac!$S34))=FALSE,"+++","++"),"+")," ")," ")</f>
        <v xml:space="preserve"> </v>
      </c>
      <c r="AE27" s="16" t="str">
        <f>IF(ISERR(FIND(AE$4,NieStac!$S34))=FALSE,IF(ISERR(FIND(CONCATENATE(AE$4,"+"),NieStac!$S34))=FALSE,IF(ISERR(FIND(CONCATENATE(AE$4,"++"),NieStac!$S34))=FALSE,IF(ISERR(FIND(CONCATENATE(AE$4,"+++"),NieStac!$S34))=FALSE,"+++","++"),"+")," ")," ")</f>
        <v xml:space="preserve"> </v>
      </c>
      <c r="AF27" s="16" t="str">
        <f>IF(ISERR(FIND(AF$4,NieStac!$S34))=FALSE,IF(ISERR(FIND(CONCATENATE(AF$4,"+"),NieStac!$S34))=FALSE,IF(ISERR(FIND(CONCATENATE(AF$4,"++"),NieStac!$S34))=FALSE,IF(ISERR(FIND(CONCATENATE(AF$4,"+++"),NieStac!$S34))=FALSE,"+++","++"),"+")," ")," ")</f>
        <v xml:space="preserve"> </v>
      </c>
      <c r="AG27" s="16" t="str">
        <f>IF(ISERR(FIND(AG$4,NieStac!$S34))=FALSE,IF(ISERR(FIND(CONCATENATE(AG$4,"+"),NieStac!$S34))=FALSE,IF(ISERR(FIND(CONCATENATE(AG$4,"++"),NieStac!$S34))=FALSE,IF(ISERR(FIND(CONCATENATE(AG$4,"+++"),NieStac!$S34))=FALSE,"+++","++"),"+")," ")," ")</f>
        <v xml:space="preserve"> </v>
      </c>
      <c r="AH27" s="16" t="str">
        <f>IF(ISERR(FIND(AH$4,NieStac!$S34))=FALSE,IF(ISERR(FIND(CONCATENATE(AH$4,"+"),NieStac!$S34))=FALSE,IF(ISERR(FIND(CONCATENATE(AH$4,"++"),NieStac!$S34))=FALSE,IF(ISERR(FIND(CONCATENATE(AH$4,"+++"),NieStac!$S34))=FALSE,"+++","++"),"+")," ")," ")</f>
        <v xml:space="preserve"> </v>
      </c>
      <c r="AI27" s="16" t="str">
        <f>IF(ISERR(FIND(AI$4,NieStac!$S34))=FALSE,IF(ISERR(FIND(CONCATENATE(AI$4,"+"),NieStac!$S34))=FALSE,IF(ISERR(FIND(CONCATENATE(AI$4,"++"),NieStac!$S34))=FALSE,IF(ISERR(FIND(CONCATENATE(AI$4,"+++"),NieStac!$S34))=FALSE,"+++","++"),"+")," ")," ")</f>
        <v xml:space="preserve"> </v>
      </c>
      <c r="AJ27" s="16" t="str">
        <f>IF(ISERR(FIND(AJ$4,NieStac!$S34))=FALSE,IF(ISERR(FIND(CONCATENATE(AJ$4,"+"),NieStac!$S34))=FALSE,IF(ISERR(FIND(CONCATENATE(AJ$4,"++"),NieStac!$S34))=FALSE,IF(ISERR(FIND(CONCATENATE(AJ$4,"+++"),NieStac!$S34))=FALSE,"+++","++"),"+")," ")," ")</f>
        <v xml:space="preserve"> </v>
      </c>
      <c r="AK27" s="16" t="str">
        <f>IF(ISERR(FIND(AK$4,NieStac!$S34))=FALSE,IF(ISERR(FIND(CONCATENATE(AK$4,"+"),NieStac!$S34))=FALSE,IF(ISERR(FIND(CONCATENATE(AK$4,"++"),NieStac!$S34))=FALSE,IF(ISERR(FIND(CONCATENATE(AK$4,"+++"),NieStac!$S34))=FALSE,"+++","++"),"+")," ")," ")</f>
        <v xml:space="preserve"> </v>
      </c>
      <c r="AL27" s="16" t="str">
        <f>IF(ISERR(FIND(AL$4,NieStac!$S34))=FALSE,IF(ISERR(FIND(CONCATENATE(AL$4,"+"),NieStac!$S34))=FALSE,IF(ISERR(FIND(CONCATENATE(AL$4,"++"),NieStac!$S34))=FALSE,IF(ISERR(FIND(CONCATENATE(AL$4,"+++"),NieStac!$S34))=FALSE,"+++","++"),"+")," ")," ")</f>
        <v xml:space="preserve"> </v>
      </c>
      <c r="AM27" s="16" t="str">
        <f>IF(ISERR(FIND(AM$4,NieStac!$S34))=FALSE,IF(ISERR(FIND(CONCATENATE(AM$4,"+"),NieStac!$S34))=FALSE,IF(ISERR(FIND(CONCATENATE(AM$4,"++"),NieStac!$S34))=FALSE,IF(ISERR(FIND(CONCATENATE(AM$4,"+++"),NieStac!$S34))=FALSE,"+++","++"),"+")," ")," ")</f>
        <v xml:space="preserve"> </v>
      </c>
      <c r="AN27" s="16" t="str">
        <f>IF(ISERR(FIND(AN$4,NieStac!$S34))=FALSE,IF(ISERR(FIND(CONCATENATE(AN$4,"+"),NieStac!$S34))=FALSE,IF(ISERR(FIND(CONCATENATE(AN$4,"++"),NieStac!$S34))=FALSE,IF(ISERR(FIND(CONCATENATE(AN$4,"+++"),NieStac!$S34))=FALSE,"+++","++"),"+")," ")," ")</f>
        <v xml:space="preserve"> </v>
      </c>
      <c r="AO27" s="16" t="str">
        <f>IF(ISERR(FIND(AO$4,NieStac!$S34))=FALSE,IF(ISERR(FIND(CONCATENATE(AO$4,"+"),NieStac!$S34))=FALSE,IF(ISERR(FIND(CONCATENATE(AO$4,"++"),NieStac!$S34))=FALSE,IF(ISERR(FIND(CONCATENATE(AO$4,"+++"),NieStac!$S34))=FALSE,"+++","++"),"+")," ")," ")</f>
        <v xml:space="preserve"> </v>
      </c>
      <c r="AP27" s="16" t="str">
        <f>IF(ISERR(FIND(AP$4,NieStac!$S34))=FALSE,IF(ISERR(FIND(CONCATENATE(AP$4,"+"),NieStac!$S34))=FALSE,IF(ISERR(FIND(CONCATENATE(AP$4,"++"),NieStac!$S34))=FALSE,IF(ISERR(FIND(CONCATENATE(AP$4,"+++"),NieStac!$S34))=FALSE,"+++","++"),"+")," ")," ")</f>
        <v>+</v>
      </c>
      <c r="AQ27" s="16" t="str">
        <f>IF(ISERR(FIND(AQ$4,NieStac!$S34))=FALSE,IF(ISERR(FIND(CONCATENATE(AQ$4,"+"),NieStac!$S34))=FALSE,IF(ISERR(FIND(CONCATENATE(AQ$4,"++"),NieStac!$S34))=FALSE,IF(ISERR(FIND(CONCATENATE(AQ$4,"+++"),NieStac!$S34))=FALSE,"+++","++"),"+")," ")," ")</f>
        <v xml:space="preserve"> </v>
      </c>
      <c r="AR27" s="16" t="str">
        <f>IF(ISERR(FIND(AR$4,NieStac!$S34))=FALSE,IF(ISERR(FIND(CONCATENATE(AR$4,"+"),NieStac!$S34))=FALSE,IF(ISERR(FIND(CONCATENATE(AR$4,"++"),NieStac!$S34))=FALSE,IF(ISERR(FIND(CONCATENATE(AR$4,"+++"),NieStac!$S34))=FALSE,"+++","++"),"+")," ")," ")</f>
        <v xml:space="preserve"> </v>
      </c>
      <c r="AS27" s="16" t="str">
        <f>IF(ISERR(FIND(AS$4,NieStac!$S34))=FALSE,IF(ISERR(FIND(CONCATENATE(AS$4,"+"),NieStac!$S34))=FALSE,IF(ISERR(FIND(CONCATENATE(AS$4,"++"),NieStac!$S34))=FALSE,IF(ISERR(FIND(CONCATENATE(AS$4,"+++"),NieStac!$S34))=FALSE,"+++","++"),"+")," ")," ")</f>
        <v>+</v>
      </c>
      <c r="AT27" s="16" t="str">
        <f>IF(ISERR(FIND(AT$4,NieStac!$S34))=FALSE,IF(ISERR(FIND(CONCATENATE(AT$4,"+"),NieStac!$S34))=FALSE,IF(ISERR(FIND(CONCATENATE(AT$4,"++"),NieStac!$S34))=FALSE,IF(ISERR(FIND(CONCATENATE(AT$4,"+++"),NieStac!$S34))=FALSE,"+++","++"),"+")," ")," ")</f>
        <v>+</v>
      </c>
      <c r="AU27" s="16" t="str">
        <f>IF(ISERR(FIND(AU$4,NieStac!$S34))=FALSE,IF(ISERR(FIND(CONCATENATE(AU$4,"+"),NieStac!$S34))=FALSE,IF(ISERR(FIND(CONCATENATE(AU$4,"++"),NieStac!$S34))=FALSE,IF(ISERR(FIND(CONCATENATE(AU$4,"+++"),NieStac!$S34))=FALSE,"+++","++"),"+")," ")," ")</f>
        <v xml:space="preserve"> </v>
      </c>
      <c r="AV27" s="94" t="str">
        <f>NieStac!$C34</f>
        <v>Technologie  mobilne i chmurowe</v>
      </c>
      <c r="AW27" s="16" t="str">
        <f>IF(ISERR(FIND(AW$4,NieStac!$T34))=FALSE,IF(ISERR(FIND(CONCATENATE(AW$4,"+"),NieStac!$T34))=FALSE,IF(ISERR(FIND(CONCATENATE(AW$4,"++"),NieStac!$T34))=FALSE,IF(ISERR(FIND(CONCATENATE(AW$4,"+++"),NieStac!$T34))=FALSE,"+++","++"),"+")," ")," ")</f>
        <v xml:space="preserve"> </v>
      </c>
      <c r="AX27" s="16" t="str">
        <f>IF(ISERR(FIND(AX$4,NieStac!$T34))=FALSE,IF(ISERR(FIND(CONCATENATE(AX$4,"+"),NieStac!$T34))=FALSE,IF(ISERR(FIND(CONCATENATE(AX$4,"++"),NieStac!$T34))=FALSE,IF(ISERR(FIND(CONCATENATE(AX$4,"+++"),NieStac!$T34))=FALSE,"+++","++"),"+")," ")," ")</f>
        <v xml:space="preserve"> </v>
      </c>
      <c r="AY27" s="16" t="str">
        <f>IF(ISERR(FIND(AY$4,NieStac!$T34))=FALSE,IF(ISERR(FIND(CONCATENATE(AY$4,"+"),NieStac!$T34))=FALSE,IF(ISERR(FIND(CONCATENATE(AY$4,"++"),NieStac!$T34))=FALSE,IF(ISERR(FIND(CONCATENATE(AY$4,"+++"),NieStac!$T34))=FALSE,"+++","++"),"+")," ")," ")</f>
        <v xml:space="preserve"> </v>
      </c>
      <c r="AZ27" s="16" t="str">
        <f>IF(ISERR(FIND(AZ$4,NieStac!$T34))=FALSE,IF(ISERR(FIND(CONCATENATE(AZ$4,"+"),NieStac!$T34))=FALSE,IF(ISERR(FIND(CONCATENATE(AZ$4,"++"),NieStac!$T34))=FALSE,IF(ISERR(FIND(CONCATENATE(AZ$4,"+++"),NieStac!$T34))=FALSE,"+++","++"),"+")," ")," ")</f>
        <v>+</v>
      </c>
      <c r="BA27" s="16" t="str">
        <f>IF(ISERR(FIND(BA$4,NieStac!$T34))=FALSE,IF(ISERR(FIND(CONCATENATE(BA$4,"+"),NieStac!$T34))=FALSE,IF(ISERR(FIND(CONCATENATE(BA$4,"++"),NieStac!$T34))=FALSE,IF(ISERR(FIND(CONCATENATE(BA$4,"+++"),NieStac!$T34))=FALSE,"+++","++"),"+")," ")," ")</f>
        <v xml:space="preserve"> </v>
      </c>
      <c r="BB27" s="16" t="str">
        <f>IF(ISERR(FIND(BB$4,NieStac!$T34))=FALSE,IF(ISERR(FIND(CONCATENATE(BB$4,"+"),NieStac!$T34))=FALSE,IF(ISERR(FIND(CONCATENATE(BB$4,"++"),NieStac!$T34))=FALSE,IF(ISERR(FIND(CONCATENATE(BB$4,"+++"),NieStac!$T34))=FALSE,"+++","++"),"+")," ")," ")</f>
        <v xml:space="preserve"> </v>
      </c>
    </row>
    <row r="28" spans="1:54" ht="36" hidden="1" customHeight="1">
      <c r="A28" s="94">
        <f>NieStac!$C36</f>
        <v>0</v>
      </c>
      <c r="B28" s="16" t="str">
        <f>IF(ISERR(FIND(B$4,NieStac!$R35))=FALSE,IF(ISERR(FIND(CONCATENATE(B$4,"+"),NieStac!$R35))=FALSE,IF(ISERR(FIND(CONCATENATE(B$4,"++"),NieStac!$R35))=FALSE,IF(ISERR(FIND(CONCATENATE(B$4,"+++"),NieStac!$R35))=FALSE,"+++","++"),"+")," ")," ")</f>
        <v xml:space="preserve"> </v>
      </c>
      <c r="C28" s="16" t="str">
        <f>IF(ISERR(FIND(C$4,NieStac!$R35))=FALSE,IF(ISERR(FIND(CONCATENATE(C$4,"+"),NieStac!$R35))=FALSE,IF(ISERR(FIND(CONCATENATE(C$4,"++"),NieStac!$R35))=FALSE,IF(ISERR(FIND(CONCATENATE(C$4,"+++"),NieStac!$R35))=FALSE,"+++","++"),"+")," ")," ")</f>
        <v xml:space="preserve"> </v>
      </c>
      <c r="D28" s="16" t="str">
        <f>IF(ISERR(FIND(D$4,NieStac!$R35))=FALSE,IF(ISERR(FIND(CONCATENATE(D$4,"+"),NieStac!$R35))=FALSE,IF(ISERR(FIND(CONCATENATE(D$4,"++"),NieStac!$R35))=FALSE,IF(ISERR(FIND(CONCATENATE(D$4,"+++"),NieStac!$R35))=FALSE,"+++","++"),"+")," ")," ")</f>
        <v xml:space="preserve"> </v>
      </c>
      <c r="E28" s="16" t="str">
        <f>IF(ISERR(FIND(E$4,NieStac!$R35))=FALSE,IF(ISERR(FIND(CONCATENATE(E$4,"+"),NieStac!$R35))=FALSE,IF(ISERR(FIND(CONCATENATE(E$4,"++"),NieStac!$R35))=FALSE,IF(ISERR(FIND(CONCATENATE(E$4,"+++"),NieStac!$R35))=FALSE,"+++","++"),"+")," ")," ")</f>
        <v xml:space="preserve"> </v>
      </c>
      <c r="F28" s="16" t="str">
        <f>IF(ISERR(FIND(F$4,NieStac!$R35))=FALSE,IF(ISERR(FIND(CONCATENATE(F$4,"+"),NieStac!$R35))=FALSE,IF(ISERR(FIND(CONCATENATE(F$4,"++"),NieStac!$R35))=FALSE,IF(ISERR(FIND(CONCATENATE(F$4,"+++"),NieStac!$R35))=FALSE,"+++","++"),"+")," ")," ")</f>
        <v xml:space="preserve"> </v>
      </c>
      <c r="G28" s="16" t="str">
        <f>IF(ISERR(FIND(G$4,NieStac!$R35))=FALSE,IF(ISERR(FIND(CONCATENATE(G$4,"+"),NieStac!$R35))=FALSE,IF(ISERR(FIND(CONCATENATE(G$4,"++"),NieStac!$R35))=FALSE,IF(ISERR(FIND(CONCATENATE(G$4,"+++"),NieStac!$R35))=FALSE,"+++","++"),"+")," ")," ")</f>
        <v xml:space="preserve"> </v>
      </c>
      <c r="H28" s="16" t="str">
        <f>IF(ISERR(FIND(H$4,NieStac!$R35))=FALSE,IF(ISERR(FIND(CONCATENATE(H$4,"+"),NieStac!$R35))=FALSE,IF(ISERR(FIND(CONCATENATE(H$4,"++"),NieStac!$R35))=FALSE,IF(ISERR(FIND(CONCATENATE(H$4,"+++"),NieStac!$R35))=FALSE,"+++","++"),"+")," ")," ")</f>
        <v xml:space="preserve"> </v>
      </c>
      <c r="I28" s="16" t="str">
        <f>IF(ISERR(FIND(I$4,NieStac!$R35))=FALSE,IF(ISERR(FIND(CONCATENATE(I$4,"+"),NieStac!$R35))=FALSE,IF(ISERR(FIND(CONCATENATE(I$4,"++"),NieStac!$R35))=FALSE,IF(ISERR(FIND(CONCATENATE(I$4,"+++"),NieStac!$R35))=FALSE,"+++","++"),"+")," ")," ")</f>
        <v xml:space="preserve"> </v>
      </c>
      <c r="J28" s="16" t="str">
        <f>IF(ISERR(FIND(J$4,NieStac!$R35))=FALSE,IF(ISERR(FIND(CONCATENATE(J$4,"+"),NieStac!$R35))=FALSE,IF(ISERR(FIND(CONCATENATE(J$4,"++"),NieStac!$R35))=FALSE,IF(ISERR(FIND(CONCATENATE(J$4,"+++"),NieStac!$R35))=FALSE,"+++","++"),"+")," ")," ")</f>
        <v xml:space="preserve"> </v>
      </c>
      <c r="K28" s="16" t="str">
        <f>IF(ISERR(FIND(K$4,NieStac!$R35))=FALSE,IF(ISERR(FIND(CONCATENATE(K$4,"+"),NieStac!$R35))=FALSE,IF(ISERR(FIND(CONCATENATE(K$4,"++"),NieStac!$R35))=FALSE,IF(ISERR(FIND(CONCATENATE(K$4,"+++"),NieStac!$R35))=FALSE,"+++","++"),"+")," ")," ")</f>
        <v xml:space="preserve"> </v>
      </c>
      <c r="L28" s="16" t="str">
        <f>IF(ISERR(FIND(L$4,NieStac!$R35))=FALSE,IF(ISERR(FIND(CONCATENATE(L$4,"+"),NieStac!$R35))=FALSE,IF(ISERR(FIND(CONCATENATE(L$4,"++"),NieStac!$R35))=FALSE,IF(ISERR(FIND(CONCATENATE(L$4,"+++"),NieStac!$R35))=FALSE,"+++","++"),"+")," ")," ")</f>
        <v xml:space="preserve"> </v>
      </c>
      <c r="M28" s="16" t="str">
        <f>IF(ISERR(FIND(M$4,NieStac!$R35))=FALSE,IF(ISERR(FIND(CONCATENATE(M$4,"+"),NieStac!$R35))=FALSE,IF(ISERR(FIND(CONCATENATE(M$4,"++"),NieStac!$R35))=FALSE,IF(ISERR(FIND(CONCATENATE(M$4,"+++"),NieStac!$R35))=FALSE,"+++","++"),"+")," ")," ")</f>
        <v xml:space="preserve"> </v>
      </c>
      <c r="N28" s="16" t="str">
        <f>IF(ISERR(FIND(N$4,NieStac!$R35))=FALSE,IF(ISERR(FIND(CONCATENATE(N$4,"+"),NieStac!$R35))=FALSE,IF(ISERR(FIND(CONCATENATE(N$4,"++"),NieStac!$R35))=FALSE,IF(ISERR(FIND(CONCATENATE(N$4,"+++"),NieStac!$R35))=FALSE,"+++","++"),"+")," ")," ")</f>
        <v xml:space="preserve"> </v>
      </c>
      <c r="O28" s="16" t="str">
        <f>IF(ISERR(FIND(O$4,NieStac!$R35))=FALSE,IF(ISERR(FIND(CONCATENATE(O$4,"+"),NieStac!$R35))=FALSE,IF(ISERR(FIND(CONCATENATE(O$4,"++"),NieStac!$R35))=FALSE,IF(ISERR(FIND(CONCATENATE(O$4,"+++"),NieStac!$R35))=FALSE,"+++","++"),"+")," ")," ")</f>
        <v xml:space="preserve"> </v>
      </c>
      <c r="P28" s="16" t="str">
        <f>IF(ISERR(FIND(P$4,NieStac!$R35))=FALSE,IF(ISERR(FIND(CONCATENATE(P$4,"+"),NieStac!$R35))=FALSE,IF(ISERR(FIND(CONCATENATE(P$4,"++"),NieStac!$R35))=FALSE,IF(ISERR(FIND(CONCATENATE(P$4,"+++"),NieStac!$R35))=FALSE,"+++","++"),"+")," ")," ")</f>
        <v xml:space="preserve"> </v>
      </c>
      <c r="Q28" s="16" t="str">
        <f>IF(ISERR(FIND(Q$4,NieStac!$R35))=FALSE,IF(ISERR(FIND(CONCATENATE(Q$4,"+"),NieStac!$R35))=FALSE,IF(ISERR(FIND(CONCATENATE(Q$4,"++"),NieStac!$R35))=FALSE,IF(ISERR(FIND(CONCATENATE(Q$4,"+++"),NieStac!$R35))=FALSE,"+++","++"),"+")," ")," ")</f>
        <v xml:space="preserve"> </v>
      </c>
      <c r="R28" s="16" t="str">
        <f>IF(ISERR(FIND(R$4,NieStac!$R35))=FALSE,IF(ISERR(FIND(CONCATENATE(R$4,"+"),NieStac!$R35))=FALSE,IF(ISERR(FIND(CONCATENATE(R$4,"++"),NieStac!$R35))=FALSE,IF(ISERR(FIND(CONCATENATE(R$4,"+++"),NieStac!$R35))=FALSE,"+++","++"),"+")," ")," ")</f>
        <v xml:space="preserve"> </v>
      </c>
      <c r="S28" s="16" t="str">
        <f>IF(ISERR(FIND(S$4,NieStac!$R35))=FALSE,IF(ISERR(FIND(CONCATENATE(S$4,"+"),NieStac!$R35))=FALSE,IF(ISERR(FIND(CONCATENATE(S$4,"++"),NieStac!$R35))=FALSE,IF(ISERR(FIND(CONCATENATE(S$4,"+++"),NieStac!$R35))=FALSE,"+++","++"),"+")," ")," ")</f>
        <v xml:space="preserve"> </v>
      </c>
      <c r="T28" s="94">
        <f>NieStac!$C36</f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94">
        <f>NieStac!$C36</f>
        <v>0</v>
      </c>
      <c r="AW28" s="16"/>
      <c r="AX28" s="16"/>
      <c r="AY28" s="16"/>
      <c r="AZ28" s="16"/>
      <c r="BA28" s="16"/>
      <c r="BB28" s="16"/>
    </row>
    <row r="29" spans="1:54" ht="36" hidden="1" customHeight="1">
      <c r="A29" s="9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94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94"/>
      <c r="AW29" s="16"/>
      <c r="AX29" s="16"/>
      <c r="AY29" s="16"/>
      <c r="AZ29" s="16"/>
      <c r="BA29" s="16"/>
      <c r="BB29" s="16"/>
    </row>
    <row r="30" spans="1:54" ht="36" hidden="1" customHeight="1">
      <c r="A30" s="9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94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94"/>
      <c r="AW30" s="16"/>
      <c r="AX30" s="16"/>
      <c r="AY30" s="16"/>
      <c r="AZ30" s="16"/>
      <c r="BA30" s="16"/>
      <c r="BB30" s="16"/>
    </row>
    <row r="31" spans="1:54" ht="36" hidden="1" customHeight="1">
      <c r="A31" s="9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94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94"/>
      <c r="AW31" s="16"/>
      <c r="AX31" s="16"/>
      <c r="AY31" s="16"/>
      <c r="AZ31" s="16"/>
      <c r="BA31" s="16"/>
      <c r="BB31" s="16"/>
    </row>
    <row r="32" spans="1:54" hidden="1">
      <c r="A32" s="9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94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94"/>
      <c r="AW32" s="16"/>
      <c r="AX32" s="16"/>
      <c r="AY32" s="16"/>
      <c r="AZ32" s="16"/>
      <c r="BA32" s="16"/>
      <c r="BB32" s="16"/>
    </row>
    <row r="33" spans="1:54">
      <c r="A33" s="171" t="str">
        <f>NieStac!$C39</f>
        <v>Semestr 3: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1" t="str">
        <f>NieStac!$C39</f>
        <v>Semestr 3: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71" t="str">
        <f>NieStac!$C39</f>
        <v>Semestr 3:</v>
      </c>
      <c r="AW33" s="16"/>
      <c r="AX33" s="16"/>
      <c r="AY33" s="16"/>
      <c r="AZ33" s="16"/>
      <c r="BA33" s="16"/>
      <c r="BB33" s="16"/>
    </row>
    <row r="34" spans="1:54">
      <c r="A34" s="94" t="str">
        <f>NieStac!$C41</f>
        <v>Pracownia badawczo-rozwojowa</v>
      </c>
      <c r="B34" s="16" t="str">
        <f>IF(ISERR(FIND(B$4,NieStac!$R41))=FALSE,IF(ISERR(FIND(CONCATENATE(B$4,"+"),NieStac!$R41))=FALSE,IF(ISERR(FIND(CONCATENATE(B$4,"++"),NieStac!$R41))=FALSE,IF(ISERR(FIND(CONCATENATE(B$4,"+++"),NieStac!$R41))=FALSE,"+++","++"),"+")," ")," ")</f>
        <v xml:space="preserve"> </v>
      </c>
      <c r="C34" s="16" t="str">
        <f>IF(ISERR(FIND(C$4,NieStac!$R41))=FALSE,IF(ISERR(FIND(CONCATENATE(C$4,"+"),NieStac!$R41))=FALSE,IF(ISERR(FIND(CONCATENATE(C$4,"++"),NieStac!$R41))=FALSE,IF(ISERR(FIND(CONCATENATE(C$4,"+++"),NieStac!$R41))=FALSE,"+++","++"),"+")," ")," ")</f>
        <v xml:space="preserve"> </v>
      </c>
      <c r="D34" s="16" t="str">
        <f>IF(ISERR(FIND(D$4,NieStac!$R41))=FALSE,IF(ISERR(FIND(CONCATENATE(D$4,"+"),NieStac!$R41))=FALSE,IF(ISERR(FIND(CONCATENATE(D$4,"++"),NieStac!$R41))=FALSE,IF(ISERR(FIND(CONCATENATE(D$4,"+++"),NieStac!$R41))=FALSE,"+++","++"),"+")," ")," ")</f>
        <v xml:space="preserve"> </v>
      </c>
      <c r="E34" s="16" t="str">
        <f>IF(ISERR(FIND(E$4,NieStac!$R41))=FALSE,IF(ISERR(FIND(CONCATENATE(E$4,"+"),NieStac!$R41))=FALSE,IF(ISERR(FIND(CONCATENATE(E$4,"++"),NieStac!$R41))=FALSE,IF(ISERR(FIND(CONCATENATE(E$4,"+++"),NieStac!$R41))=FALSE,"+++","++"),"+")," ")," ")</f>
        <v>+</v>
      </c>
      <c r="F34" s="16" t="str">
        <f>IF(ISERR(FIND(F$4,NieStac!$R41))=FALSE,IF(ISERR(FIND(CONCATENATE(F$4,"+"),NieStac!$R41))=FALSE,IF(ISERR(FIND(CONCATENATE(F$4,"++"),NieStac!$R41))=FALSE,IF(ISERR(FIND(CONCATENATE(F$4,"+++"),NieStac!$R41))=FALSE,"+++","++"),"+")," ")," ")</f>
        <v xml:space="preserve"> </v>
      </c>
      <c r="G34" s="16" t="str">
        <f>IF(ISERR(FIND(G$4,NieStac!$R41))=FALSE,IF(ISERR(FIND(CONCATENATE(G$4,"+"),NieStac!$R41))=FALSE,IF(ISERR(FIND(CONCATENATE(G$4,"++"),NieStac!$R41))=FALSE,IF(ISERR(FIND(CONCATENATE(G$4,"+++"),NieStac!$R41))=FALSE,"+++","++"),"+")," ")," ")</f>
        <v xml:space="preserve"> </v>
      </c>
      <c r="H34" s="16" t="str">
        <f>IF(ISERR(FIND(H$4,NieStac!$R41))=FALSE,IF(ISERR(FIND(CONCATENATE(H$4,"+"),NieStac!$R41))=FALSE,IF(ISERR(FIND(CONCATENATE(H$4,"++"),NieStac!$R41))=FALSE,IF(ISERR(FIND(CONCATENATE(H$4,"+++"),NieStac!$R41))=FALSE,"+++","++"),"+")," ")," ")</f>
        <v xml:space="preserve"> </v>
      </c>
      <c r="I34" s="16" t="str">
        <f>IF(ISERR(FIND(I$4,NieStac!$R41))=FALSE,IF(ISERR(FIND(CONCATENATE(I$4,"+"),NieStac!$R41))=FALSE,IF(ISERR(FIND(CONCATENATE(I$4,"++"),NieStac!$R41))=FALSE,IF(ISERR(FIND(CONCATENATE(I$4,"+++"),NieStac!$R41))=FALSE,"+++","++"),"+")," ")," ")</f>
        <v xml:space="preserve"> </v>
      </c>
      <c r="J34" s="16" t="str">
        <f>IF(ISERR(FIND(J$4,NieStac!$R41))=FALSE,IF(ISERR(FIND(CONCATENATE(J$4,"+"),NieStac!$R41))=FALSE,IF(ISERR(FIND(CONCATENATE(J$4,"++"),NieStac!$R41))=FALSE,IF(ISERR(FIND(CONCATENATE(J$4,"+++"),NieStac!$R41))=FALSE,"+++","++"),"+")," ")," ")</f>
        <v xml:space="preserve"> </v>
      </c>
      <c r="K34" s="16" t="str">
        <f>IF(ISERR(FIND(K$4,NieStac!$R41))=FALSE,IF(ISERR(FIND(CONCATENATE(K$4,"+"),NieStac!$R41))=FALSE,IF(ISERR(FIND(CONCATENATE(K$4,"++"),NieStac!$R41))=FALSE,IF(ISERR(FIND(CONCATENATE(K$4,"+++"),NieStac!$R41))=FALSE,"+++","++"),"+")," ")," ")</f>
        <v xml:space="preserve"> </v>
      </c>
      <c r="L34" s="16" t="str">
        <f>IF(ISERR(FIND(L$4,NieStac!$R41))=FALSE,IF(ISERR(FIND(CONCATENATE(L$4,"+"),NieStac!$R41))=FALSE,IF(ISERR(FIND(CONCATENATE(L$4,"++"),NieStac!$R41))=FALSE,IF(ISERR(FIND(CONCATENATE(L$4,"+++"),NieStac!$R41))=FALSE,"+++","++"),"+")," ")," ")</f>
        <v xml:space="preserve"> </v>
      </c>
      <c r="M34" s="16" t="str">
        <f>IF(ISERR(FIND(M$4,NieStac!$R41))=FALSE,IF(ISERR(FIND(CONCATENATE(M$4,"+"),NieStac!$R41))=FALSE,IF(ISERR(FIND(CONCATENATE(M$4,"++"),NieStac!$R41))=FALSE,IF(ISERR(FIND(CONCATENATE(M$4,"+++"),NieStac!$R41))=FALSE,"+++","++"),"+")," ")," ")</f>
        <v xml:space="preserve"> </v>
      </c>
      <c r="N34" s="16" t="str">
        <f>IF(ISERR(FIND(N$4,NieStac!$R41))=FALSE,IF(ISERR(FIND(CONCATENATE(N$4,"+"),NieStac!$R41))=FALSE,IF(ISERR(FIND(CONCATENATE(N$4,"++"),NieStac!$R41))=FALSE,IF(ISERR(FIND(CONCATENATE(N$4,"+++"),NieStac!$R41))=FALSE,"+++","++"),"+")," ")," ")</f>
        <v xml:space="preserve"> </v>
      </c>
      <c r="O34" s="16" t="str">
        <f>IF(ISERR(FIND(O$4,NieStac!$R41))=FALSE,IF(ISERR(FIND(CONCATENATE(O$4,"+"),NieStac!$R41))=FALSE,IF(ISERR(FIND(CONCATENATE(O$4,"++"),NieStac!$R41))=FALSE,IF(ISERR(FIND(CONCATENATE(O$4,"+++"),NieStac!$R41))=FALSE,"+++","++"),"+")," ")," ")</f>
        <v xml:space="preserve"> </v>
      </c>
      <c r="P34" s="16" t="str">
        <f>IF(ISERR(FIND(P$4,NieStac!$R41))=FALSE,IF(ISERR(FIND(CONCATENATE(P$4,"+"),NieStac!$R41))=FALSE,IF(ISERR(FIND(CONCATENATE(P$4,"++"),NieStac!$R41))=FALSE,IF(ISERR(FIND(CONCATENATE(P$4,"+++"),NieStac!$R41))=FALSE,"+++","++"),"+")," ")," ")</f>
        <v>+</v>
      </c>
      <c r="Q34" s="16" t="str">
        <f>IF(ISERR(FIND(Q$4,NieStac!$R41))=FALSE,IF(ISERR(FIND(CONCATENATE(Q$4,"+"),NieStac!$R41))=FALSE,IF(ISERR(FIND(CONCATENATE(Q$4,"++"),NieStac!$R41))=FALSE,IF(ISERR(FIND(CONCATENATE(Q$4,"+++"),NieStac!$R41))=FALSE,"+++","++"),"+")," ")," ")</f>
        <v xml:space="preserve"> </v>
      </c>
      <c r="R34" s="16" t="str">
        <f>IF(ISERR(FIND(R$4,NieStac!$R41))=FALSE,IF(ISERR(FIND(CONCATENATE(R$4,"+"),NieStac!$R41))=FALSE,IF(ISERR(FIND(CONCATENATE(R$4,"++"),NieStac!$R41))=FALSE,IF(ISERR(FIND(CONCATENATE(R$4,"+++"),NieStac!$R41))=FALSE,"+++","++"),"+")," ")," ")</f>
        <v xml:space="preserve"> </v>
      </c>
      <c r="S34" s="16" t="str">
        <f>IF(ISERR(FIND(S$4,NieStac!$R41))=FALSE,IF(ISERR(FIND(CONCATENATE(S$4,"+"),NieStac!$R41))=FALSE,IF(ISERR(FIND(CONCATENATE(S$4,"++"),NieStac!$R41))=FALSE,IF(ISERR(FIND(CONCATENATE(S$4,"+++"),NieStac!$R41))=FALSE,"+++","++"),"+")," ")," ")</f>
        <v xml:space="preserve"> </v>
      </c>
      <c r="T34" s="94" t="str">
        <f>NieStac!$C41</f>
        <v>Pracownia badawczo-rozwojowa</v>
      </c>
      <c r="U34" s="16" t="str">
        <f>IF(ISERR(FIND(U$4,NieStac!$S41))=FALSE,IF(ISERR(FIND(CONCATENATE(U$4,"+"),NieStac!$S41))=FALSE,IF(ISERR(FIND(CONCATENATE(U$4,"++"),NieStac!$S41))=FALSE,IF(ISERR(FIND(CONCATENATE(U$4,"+++"),NieStac!$S41))=FALSE,"+++","++"),"+")," ")," ")</f>
        <v>+</v>
      </c>
      <c r="V34" s="16" t="str">
        <f>IF(ISERR(FIND(V$4,NieStac!$S41))=FALSE,IF(ISERR(FIND(CONCATENATE(V$4,"+"),NieStac!$S41))=FALSE,IF(ISERR(FIND(CONCATENATE(V$4,"++"),NieStac!$S41))=FALSE,IF(ISERR(FIND(CONCATENATE(V$4,"+++"),NieStac!$S41))=FALSE,"+++","++"),"+")," ")," ")</f>
        <v xml:space="preserve"> </v>
      </c>
      <c r="W34" s="16" t="str">
        <f>IF(ISERR(FIND(W$4,NieStac!$S41))=FALSE,IF(ISERR(FIND(CONCATENATE(W$4,"+"),NieStac!$S41))=FALSE,IF(ISERR(FIND(CONCATENATE(W$4,"++"),NieStac!$S41))=FALSE,IF(ISERR(FIND(CONCATENATE(W$4,"+++"),NieStac!$S41))=FALSE,"+++","++"),"+")," ")," ")</f>
        <v xml:space="preserve"> </v>
      </c>
      <c r="X34" s="16" t="str">
        <f>IF(ISERR(FIND(X$4,NieStac!$S41))=FALSE,IF(ISERR(FIND(CONCATENATE(X$4,"+"),NieStac!$S41))=FALSE,IF(ISERR(FIND(CONCATENATE(X$4,"++"),NieStac!$S41))=FALSE,IF(ISERR(FIND(CONCATENATE(X$4,"+++"),NieStac!$S41))=FALSE,"+++","++"),"+")," ")," ")</f>
        <v>+</v>
      </c>
      <c r="Y34" s="16" t="str">
        <f>IF(ISERR(FIND(Y$4,NieStac!$S41))=FALSE,IF(ISERR(FIND(CONCATENATE(Y$4,"+"),NieStac!$S41))=FALSE,IF(ISERR(FIND(CONCATENATE(Y$4,"++"),NieStac!$S41))=FALSE,IF(ISERR(FIND(CONCATENATE(Y$4,"+++"),NieStac!$S41))=FALSE,"+++","++"),"+")," ")," ")</f>
        <v xml:space="preserve"> </v>
      </c>
      <c r="Z34" s="16" t="str">
        <f>IF(ISERR(FIND(Z$4,NieStac!$S41))=FALSE,IF(ISERR(FIND(CONCATENATE(Z$4,"+"),NieStac!$S41))=FALSE,IF(ISERR(FIND(CONCATENATE(Z$4,"++"),NieStac!$S41))=FALSE,IF(ISERR(FIND(CONCATENATE(Z$4,"+++"),NieStac!$S41))=FALSE,"+++","++"),"+")," ")," ")</f>
        <v>+</v>
      </c>
      <c r="AA34" s="16" t="str">
        <f>IF(ISERR(FIND(AA$4,NieStac!$S41))=FALSE,IF(ISERR(FIND(CONCATENATE(AA$4,"+"),NieStac!$S41))=FALSE,IF(ISERR(FIND(CONCATENATE(AA$4,"++"),NieStac!$S41))=FALSE,IF(ISERR(FIND(CONCATENATE(AA$4,"+++"),NieStac!$S41))=FALSE,"+++","++"),"+")," ")," ")</f>
        <v>+</v>
      </c>
      <c r="AB34" s="16" t="str">
        <f>IF(ISERR(FIND(AB$4,NieStac!$S41))=FALSE,IF(ISERR(FIND(CONCATENATE(AB$4,"+"),NieStac!$S41))=FALSE,IF(ISERR(FIND(CONCATENATE(AB$4,"++"),NieStac!$S41))=FALSE,IF(ISERR(FIND(CONCATENATE(AB$4,"+++"),NieStac!$S41))=FALSE,"+++","++"),"+")," ")," ")</f>
        <v xml:space="preserve"> </v>
      </c>
      <c r="AC34" s="16" t="str">
        <f>IF(ISERR(FIND(AC$4,NieStac!$S41))=FALSE,IF(ISERR(FIND(CONCATENATE(AC$4,"+"),NieStac!$S41))=FALSE,IF(ISERR(FIND(CONCATENATE(AC$4,"++"),NieStac!$S41))=FALSE,IF(ISERR(FIND(CONCATENATE(AC$4,"+++"),NieStac!$S41))=FALSE,"+++","++"),"+")," ")," ")</f>
        <v xml:space="preserve"> </v>
      </c>
      <c r="AD34" s="16" t="str">
        <f>IF(ISERR(FIND(AD$4,NieStac!$S41))=FALSE,IF(ISERR(FIND(CONCATENATE(AD$4,"+"),NieStac!$S41))=FALSE,IF(ISERR(FIND(CONCATENATE(AD$4,"++"),NieStac!$S41))=FALSE,IF(ISERR(FIND(CONCATENATE(AD$4,"+++"),NieStac!$S41))=FALSE,"+++","++"),"+")," ")," ")</f>
        <v xml:space="preserve"> </v>
      </c>
      <c r="AE34" s="16" t="str">
        <f>IF(ISERR(FIND(AE$4,NieStac!$S41))=FALSE,IF(ISERR(FIND(CONCATENATE(AE$4,"+"),NieStac!$S41))=FALSE,IF(ISERR(FIND(CONCATENATE(AE$4,"++"),NieStac!$S41))=FALSE,IF(ISERR(FIND(CONCATENATE(AE$4,"+++"),NieStac!$S41))=FALSE,"+++","++"),"+")," ")," ")</f>
        <v xml:space="preserve"> </v>
      </c>
      <c r="AF34" s="16" t="str">
        <f>IF(ISERR(FIND(AF$4,NieStac!$S41))=FALSE,IF(ISERR(FIND(CONCATENATE(AF$4,"+"),NieStac!$S41))=FALSE,IF(ISERR(FIND(CONCATENATE(AF$4,"++"),NieStac!$S41))=FALSE,IF(ISERR(FIND(CONCATENATE(AF$4,"+++"),NieStac!$S41))=FALSE,"+++","++"),"+")," ")," ")</f>
        <v xml:space="preserve"> </v>
      </c>
      <c r="AG34" s="16" t="str">
        <f>IF(ISERR(FIND(AG$4,NieStac!$S41))=FALSE,IF(ISERR(FIND(CONCATENATE(AG$4,"+"),NieStac!$S41))=FALSE,IF(ISERR(FIND(CONCATENATE(AG$4,"++"),NieStac!$S41))=FALSE,IF(ISERR(FIND(CONCATENATE(AG$4,"+++"),NieStac!$S41))=FALSE,"+++","++"),"+")," ")," ")</f>
        <v xml:space="preserve"> </v>
      </c>
      <c r="AH34" s="16" t="str">
        <f>IF(ISERR(FIND(AH$4,NieStac!$S41))=FALSE,IF(ISERR(FIND(CONCATENATE(AH$4,"+"),NieStac!$S41))=FALSE,IF(ISERR(FIND(CONCATENATE(AH$4,"++"),NieStac!$S41))=FALSE,IF(ISERR(FIND(CONCATENATE(AH$4,"+++"),NieStac!$S41))=FALSE,"+++","++"),"+")," ")," ")</f>
        <v xml:space="preserve"> </v>
      </c>
      <c r="AI34" s="16" t="str">
        <f>IF(ISERR(FIND(AI$4,NieStac!$S41))=FALSE,IF(ISERR(FIND(CONCATENATE(AI$4,"+"),NieStac!$S41))=FALSE,IF(ISERR(FIND(CONCATENATE(AI$4,"++"),NieStac!$S41))=FALSE,IF(ISERR(FIND(CONCATENATE(AI$4,"+++"),NieStac!$S41))=FALSE,"+++","++"),"+")," ")," ")</f>
        <v xml:space="preserve"> </v>
      </c>
      <c r="AJ34" s="16" t="str">
        <f>IF(ISERR(FIND(AJ$4,NieStac!$S41))=FALSE,IF(ISERR(FIND(CONCATENATE(AJ$4,"+"),NieStac!$S41))=FALSE,IF(ISERR(FIND(CONCATENATE(AJ$4,"++"),NieStac!$S41))=FALSE,IF(ISERR(FIND(CONCATENATE(AJ$4,"+++"),NieStac!$S41))=FALSE,"+++","++"),"+")," ")," ")</f>
        <v xml:space="preserve"> </v>
      </c>
      <c r="AK34" s="16" t="str">
        <f>IF(ISERR(FIND(AK$4,NieStac!$S41))=FALSE,IF(ISERR(FIND(CONCATENATE(AK$4,"+"),NieStac!$S41))=FALSE,IF(ISERR(FIND(CONCATENATE(AK$4,"++"),NieStac!$S41))=FALSE,IF(ISERR(FIND(CONCATENATE(AK$4,"+++"),NieStac!$S41))=FALSE,"+++","++"),"+")," ")," ")</f>
        <v xml:space="preserve"> </v>
      </c>
      <c r="AL34" s="16" t="str">
        <f>IF(ISERR(FIND(AL$4,NieStac!$S41))=FALSE,IF(ISERR(FIND(CONCATENATE(AL$4,"+"),NieStac!$S41))=FALSE,IF(ISERR(FIND(CONCATENATE(AL$4,"++"),NieStac!$S41))=FALSE,IF(ISERR(FIND(CONCATENATE(AL$4,"+++"),NieStac!$S41))=FALSE,"+++","++"),"+")," ")," ")</f>
        <v xml:space="preserve"> </v>
      </c>
      <c r="AM34" s="16" t="str">
        <f>IF(ISERR(FIND(AM$4,NieStac!$S41))=FALSE,IF(ISERR(FIND(CONCATENATE(AM$4,"+"),NieStac!$S41))=FALSE,IF(ISERR(FIND(CONCATENATE(AM$4,"++"),NieStac!$S41))=FALSE,IF(ISERR(FIND(CONCATENATE(AM$4,"+++"),NieStac!$S41))=FALSE,"+++","++"),"+")," ")," ")</f>
        <v xml:space="preserve"> </v>
      </c>
      <c r="AN34" s="16" t="str">
        <f>IF(ISERR(FIND(AN$4,NieStac!$S41))=FALSE,IF(ISERR(FIND(CONCATENATE(AN$4,"+"),NieStac!$S41))=FALSE,IF(ISERR(FIND(CONCATENATE(AN$4,"++"),NieStac!$S41))=FALSE,IF(ISERR(FIND(CONCATENATE(AN$4,"+++"),NieStac!$S41))=FALSE,"+++","++"),"+")," ")," ")</f>
        <v xml:space="preserve"> </v>
      </c>
      <c r="AO34" s="16" t="str">
        <f>IF(ISERR(FIND(AO$4,NieStac!$S41))=FALSE,IF(ISERR(FIND(CONCATENATE(AO$4,"+"),NieStac!$S41))=FALSE,IF(ISERR(FIND(CONCATENATE(AO$4,"++"),NieStac!$S41))=FALSE,IF(ISERR(FIND(CONCATENATE(AO$4,"+++"),NieStac!$S41))=FALSE,"+++","++"),"+")," ")," ")</f>
        <v xml:space="preserve"> </v>
      </c>
      <c r="AP34" s="16" t="str">
        <f>IF(ISERR(FIND(AP$4,NieStac!$S41))=FALSE,IF(ISERR(FIND(CONCATENATE(AP$4,"+"),NieStac!$S41))=FALSE,IF(ISERR(FIND(CONCATENATE(AP$4,"++"),NieStac!$S41))=FALSE,IF(ISERR(FIND(CONCATENATE(AP$4,"+++"),NieStac!$S41))=FALSE,"+++","++"),"+")," ")," ")</f>
        <v xml:space="preserve"> </v>
      </c>
      <c r="AQ34" s="16" t="str">
        <f>IF(ISERR(FIND(AQ$4,NieStac!$S41))=FALSE,IF(ISERR(FIND(CONCATENATE(AQ$4,"+"),NieStac!$S41))=FALSE,IF(ISERR(FIND(CONCATENATE(AQ$4,"++"),NieStac!$S41))=FALSE,IF(ISERR(FIND(CONCATENATE(AQ$4,"+++"),NieStac!$S41))=FALSE,"+++","++"),"+")," ")," ")</f>
        <v xml:space="preserve"> </v>
      </c>
      <c r="AR34" s="16" t="str">
        <f>IF(ISERR(FIND(AR$4,NieStac!$S41))=FALSE,IF(ISERR(FIND(CONCATENATE(AR$4,"+"),NieStac!$S41))=FALSE,IF(ISERR(FIND(CONCATENATE(AR$4,"++"),NieStac!$S41))=FALSE,IF(ISERR(FIND(CONCATENATE(AR$4,"+++"),NieStac!$S41))=FALSE,"+++","++"),"+")," ")," ")</f>
        <v>+</v>
      </c>
      <c r="AS34" s="16" t="str">
        <f>IF(ISERR(FIND(AS$4,NieStac!$S41))=FALSE,IF(ISERR(FIND(CONCATENATE(AS$4,"+"),NieStac!$S41))=FALSE,IF(ISERR(FIND(CONCATENATE(AS$4,"++"),NieStac!$S41))=FALSE,IF(ISERR(FIND(CONCATENATE(AS$4,"+++"),NieStac!$S41))=FALSE,"+++","++"),"+")," ")," ")</f>
        <v xml:space="preserve"> </v>
      </c>
      <c r="AT34" s="16" t="str">
        <f>IF(ISERR(FIND(AT$4,NieStac!$S41))=FALSE,IF(ISERR(FIND(CONCATENATE(AT$4,"+"),NieStac!$S41))=FALSE,IF(ISERR(FIND(CONCATENATE(AT$4,"++"),NieStac!$S41))=FALSE,IF(ISERR(FIND(CONCATENATE(AT$4,"+++"),NieStac!$S41))=FALSE,"+++","++"),"+")," ")," ")</f>
        <v xml:space="preserve"> </v>
      </c>
      <c r="AU34" s="16" t="str">
        <f>IF(ISERR(FIND(AU$4,NieStac!$S41))=FALSE,IF(ISERR(FIND(CONCATENATE(AU$4,"+"),NieStac!$S41))=FALSE,IF(ISERR(FIND(CONCATENATE(AU$4,"++"),NieStac!$S41))=FALSE,IF(ISERR(FIND(CONCATENATE(AU$4,"+++"),NieStac!$S41))=FALSE,"+++","++"),"+")," ")," ")</f>
        <v xml:space="preserve"> </v>
      </c>
      <c r="AV34" s="94" t="str">
        <f>NieStac!$C41</f>
        <v>Pracownia badawczo-rozwojowa</v>
      </c>
      <c r="AW34" s="16" t="str">
        <f>IF(ISERR(FIND(AW$4,NieStac!$T41))=FALSE,IF(ISERR(FIND(CONCATENATE(AW$4,"+"),NieStac!$T41))=FALSE,IF(ISERR(FIND(CONCATENATE(AW$4,"++"),NieStac!$T41))=FALSE,IF(ISERR(FIND(CONCATENATE(AW$4,"+++"),NieStac!$T41))=FALSE,"+++","++"),"+")," ")," ")</f>
        <v>+</v>
      </c>
      <c r="AX34" s="16" t="str">
        <f>IF(ISERR(FIND(AX$4,NieStac!$T41))=FALSE,IF(ISERR(FIND(CONCATENATE(AX$4,"+"),NieStac!$T41))=FALSE,IF(ISERR(FIND(CONCATENATE(AX$4,"++"),NieStac!$T41))=FALSE,IF(ISERR(FIND(CONCATENATE(AX$4,"+++"),NieStac!$T41))=FALSE,"+++","++"),"+")," ")," ")</f>
        <v xml:space="preserve"> </v>
      </c>
      <c r="AY34" s="16" t="str">
        <f>IF(ISERR(FIND(AY$4,NieStac!$T41))=FALSE,IF(ISERR(FIND(CONCATENATE(AY$4,"+"),NieStac!$T41))=FALSE,IF(ISERR(FIND(CONCATENATE(AY$4,"++"),NieStac!$T41))=FALSE,IF(ISERR(FIND(CONCATENATE(AY$4,"+++"),NieStac!$T41))=FALSE,"+++","++"),"+")," ")," ")</f>
        <v>+</v>
      </c>
      <c r="AZ34" s="16" t="str">
        <f>IF(ISERR(FIND(AZ$4,NieStac!$T41))=FALSE,IF(ISERR(FIND(CONCATENATE(AZ$4,"+"),NieStac!$T41))=FALSE,IF(ISERR(FIND(CONCATENATE(AZ$4,"++"),NieStac!$T41))=FALSE,IF(ISERR(FIND(CONCATENATE(AZ$4,"+++"),NieStac!$T41))=FALSE,"+++","++"),"+")," ")," ")</f>
        <v xml:space="preserve"> </v>
      </c>
      <c r="BA34" s="16" t="str">
        <f>IF(ISERR(FIND(BA$4,NieStac!$T41))=FALSE,IF(ISERR(FIND(CONCATENATE(BA$4,"+"),NieStac!$T41))=FALSE,IF(ISERR(FIND(CONCATENATE(BA$4,"++"),NieStac!$T41))=FALSE,IF(ISERR(FIND(CONCATENATE(BA$4,"+++"),NieStac!$T41))=FALSE,"+++","++"),"+")," ")," ")</f>
        <v xml:space="preserve"> </v>
      </c>
      <c r="BB34" s="16" t="str">
        <f>IF(ISERR(FIND(BB$4,NieStac!$T41))=FALSE,IF(ISERR(FIND(CONCATENATE(BB$4,"+"),NieStac!$T41))=FALSE,IF(ISERR(FIND(CONCATENATE(BB$4,"++"),NieStac!$T41))=FALSE,IF(ISERR(FIND(CONCATENATE(BB$4,"+++"),NieStac!$T41))=FALSE,"+++","++"),"+")," ")," ")</f>
        <v xml:space="preserve"> </v>
      </c>
    </row>
    <row r="35" spans="1:54" ht="12.75" customHeight="1">
      <c r="A35" s="94" t="str">
        <f>NieStac!$C42</f>
        <v>Sterowanie adaptacyjne i odporne</v>
      </c>
      <c r="B35" s="16" t="str">
        <f>IF(ISERR(FIND(B$4,NieStac!$R42))=FALSE,IF(ISERR(FIND(CONCATENATE(B$4,"+"),NieStac!$R42))=FALSE,IF(ISERR(FIND(CONCATENATE(B$4,"++"),NieStac!$R42))=FALSE,IF(ISERR(FIND(CONCATENATE(B$4,"+++"),NieStac!$R42))=FALSE,"+++","++"),"+")," ")," ")</f>
        <v xml:space="preserve"> </v>
      </c>
      <c r="C35" s="16" t="str">
        <f>IF(ISERR(FIND(C$4,NieStac!$R42))=FALSE,IF(ISERR(FIND(CONCATENATE(C$4,"+"),NieStac!$R42))=FALSE,IF(ISERR(FIND(CONCATENATE(C$4,"++"),NieStac!$R42))=FALSE,IF(ISERR(FIND(CONCATENATE(C$4,"+++"),NieStac!$R42))=FALSE,"+++","++"),"+")," ")," ")</f>
        <v xml:space="preserve"> </v>
      </c>
      <c r="D35" s="16" t="str">
        <f>IF(ISERR(FIND(D$4,NieStac!$R42))=FALSE,IF(ISERR(FIND(CONCATENATE(D$4,"+"),NieStac!$R42))=FALSE,IF(ISERR(FIND(CONCATENATE(D$4,"++"),NieStac!$R42))=FALSE,IF(ISERR(FIND(CONCATENATE(D$4,"+++"),NieStac!$R42))=FALSE,"+++","++"),"+")," ")," ")</f>
        <v xml:space="preserve"> </v>
      </c>
      <c r="E35" s="16" t="str">
        <f>IF(ISERR(FIND(E$4,NieStac!$R42))=FALSE,IF(ISERR(FIND(CONCATENATE(E$4,"+"),NieStac!$R42))=FALSE,IF(ISERR(FIND(CONCATENATE(E$4,"++"),NieStac!$R42))=FALSE,IF(ISERR(FIND(CONCATENATE(E$4,"+++"),NieStac!$R42))=FALSE,"+++","++"),"+")," ")," ")</f>
        <v xml:space="preserve"> </v>
      </c>
      <c r="F35" s="16" t="str">
        <f>IF(ISERR(FIND(F$4,NieStac!$R42))=FALSE,IF(ISERR(FIND(CONCATENATE(F$4,"+"),NieStac!$R42))=FALSE,IF(ISERR(FIND(CONCATENATE(F$4,"++"),NieStac!$R42))=FALSE,IF(ISERR(FIND(CONCATENATE(F$4,"+++"),NieStac!$R42))=FALSE,"+++","++"),"+")," ")," ")</f>
        <v xml:space="preserve"> </v>
      </c>
      <c r="G35" s="16" t="str">
        <f>IF(ISERR(FIND(G$4,NieStac!$R42))=FALSE,IF(ISERR(FIND(CONCATENATE(G$4,"+"),NieStac!$R42))=FALSE,IF(ISERR(FIND(CONCATENATE(G$4,"++"),NieStac!$R42))=FALSE,IF(ISERR(FIND(CONCATENATE(G$4,"+++"),NieStac!$R42))=FALSE,"+++","++"),"+")," ")," ")</f>
        <v xml:space="preserve"> </v>
      </c>
      <c r="H35" s="16" t="str">
        <f>IF(ISERR(FIND(H$4,NieStac!$R42))=FALSE,IF(ISERR(FIND(CONCATENATE(H$4,"+"),NieStac!$R42))=FALSE,IF(ISERR(FIND(CONCATENATE(H$4,"++"),NieStac!$R42))=FALSE,IF(ISERR(FIND(CONCATENATE(H$4,"+++"),NieStac!$R42))=FALSE,"+++","++"),"+")," ")," ")</f>
        <v>+</v>
      </c>
      <c r="I35" s="16" t="str">
        <f>IF(ISERR(FIND(I$4,NieStac!$R42))=FALSE,IF(ISERR(FIND(CONCATENATE(I$4,"+"),NieStac!$R42))=FALSE,IF(ISERR(FIND(CONCATENATE(I$4,"++"),NieStac!$R42))=FALSE,IF(ISERR(FIND(CONCATENATE(I$4,"+++"),NieStac!$R42))=FALSE,"+++","++"),"+")," ")," ")</f>
        <v xml:space="preserve"> </v>
      </c>
      <c r="J35" s="16" t="str">
        <f>IF(ISERR(FIND(J$4,NieStac!$R42))=FALSE,IF(ISERR(FIND(CONCATENATE(J$4,"+"),NieStac!$R42))=FALSE,IF(ISERR(FIND(CONCATENATE(J$4,"++"),NieStac!$R42))=FALSE,IF(ISERR(FIND(CONCATENATE(J$4,"+++"),NieStac!$R42))=FALSE,"+++","++"),"+")," ")," ")</f>
        <v>+</v>
      </c>
      <c r="K35" s="16" t="str">
        <f>IF(ISERR(FIND(K$4,NieStac!$R42))=FALSE,IF(ISERR(FIND(CONCATENATE(K$4,"+"),NieStac!$R42))=FALSE,IF(ISERR(FIND(CONCATENATE(K$4,"++"),NieStac!$R42))=FALSE,IF(ISERR(FIND(CONCATENATE(K$4,"+++"),NieStac!$R42))=FALSE,"+++","++"),"+")," ")," ")</f>
        <v xml:space="preserve"> </v>
      </c>
      <c r="L35" s="16" t="str">
        <f>IF(ISERR(FIND(L$4,NieStac!$R42))=FALSE,IF(ISERR(FIND(CONCATENATE(L$4,"+"),NieStac!$R42))=FALSE,IF(ISERR(FIND(CONCATENATE(L$4,"++"),NieStac!$R42))=FALSE,IF(ISERR(FIND(CONCATENATE(L$4,"+++"),NieStac!$R42))=FALSE,"+++","++"),"+")," ")," ")</f>
        <v xml:space="preserve"> </v>
      </c>
      <c r="M35" s="16" t="str">
        <f>IF(ISERR(FIND(M$4,NieStac!$R42))=FALSE,IF(ISERR(FIND(CONCATENATE(M$4,"+"),NieStac!$R42))=FALSE,IF(ISERR(FIND(CONCATENATE(M$4,"++"),NieStac!$R42))=FALSE,IF(ISERR(FIND(CONCATENATE(M$4,"+++"),NieStac!$R42))=FALSE,"+++","++"),"+")," ")," ")</f>
        <v xml:space="preserve"> </v>
      </c>
      <c r="N35" s="16" t="str">
        <f>IF(ISERR(FIND(N$4,NieStac!$R42))=FALSE,IF(ISERR(FIND(CONCATENATE(N$4,"+"),NieStac!$R42))=FALSE,IF(ISERR(FIND(CONCATENATE(N$4,"++"),NieStac!$R42))=FALSE,IF(ISERR(FIND(CONCATENATE(N$4,"+++"),NieStac!$R42))=FALSE,"+++","++"),"+")," ")," ")</f>
        <v xml:space="preserve"> </v>
      </c>
      <c r="O35" s="16" t="str">
        <f>IF(ISERR(FIND(O$4,NieStac!$R42))=FALSE,IF(ISERR(FIND(CONCATENATE(O$4,"+"),NieStac!$R42))=FALSE,IF(ISERR(FIND(CONCATENATE(O$4,"++"),NieStac!$R42))=FALSE,IF(ISERR(FIND(CONCATENATE(O$4,"+++"),NieStac!$R42))=FALSE,"+++","++"),"+")," ")," ")</f>
        <v xml:space="preserve"> </v>
      </c>
      <c r="P35" s="16" t="str">
        <f>IF(ISERR(FIND(P$4,NieStac!$R42))=FALSE,IF(ISERR(FIND(CONCATENATE(P$4,"+"),NieStac!$R42))=FALSE,IF(ISERR(FIND(CONCATENATE(P$4,"++"),NieStac!$R42))=FALSE,IF(ISERR(FIND(CONCATENATE(P$4,"+++"),NieStac!$R42))=FALSE,"+++","++"),"+")," ")," ")</f>
        <v xml:space="preserve"> </v>
      </c>
      <c r="Q35" s="16" t="str">
        <f>IF(ISERR(FIND(Q$4,NieStac!$R42))=FALSE,IF(ISERR(FIND(CONCATENATE(Q$4,"+"),NieStac!$R42))=FALSE,IF(ISERR(FIND(CONCATENATE(Q$4,"++"),NieStac!$R42))=FALSE,IF(ISERR(FIND(CONCATENATE(Q$4,"+++"),NieStac!$R42))=FALSE,"+++","++"),"+")," ")," ")</f>
        <v xml:space="preserve"> </v>
      </c>
      <c r="R35" s="16" t="str">
        <f>IF(ISERR(FIND(R$4,NieStac!$R42))=FALSE,IF(ISERR(FIND(CONCATENATE(R$4,"+"),NieStac!$R42))=FALSE,IF(ISERR(FIND(CONCATENATE(R$4,"++"),NieStac!$R42))=FALSE,IF(ISERR(FIND(CONCATENATE(R$4,"+++"),NieStac!$R42))=FALSE,"+++","++"),"+")," ")," ")</f>
        <v xml:space="preserve"> </v>
      </c>
      <c r="S35" s="16" t="str">
        <f>IF(ISERR(FIND(S$4,NieStac!$R42))=FALSE,IF(ISERR(FIND(CONCATENATE(S$4,"+"),NieStac!$R42))=FALSE,IF(ISERR(FIND(CONCATENATE(S$4,"++"),NieStac!$R42))=FALSE,IF(ISERR(FIND(CONCATENATE(S$4,"+++"),NieStac!$R42))=FALSE,"+++","++"),"+")," ")," ")</f>
        <v xml:space="preserve"> </v>
      </c>
      <c r="T35" s="94" t="str">
        <f>NieStac!$C42</f>
        <v>Sterowanie adaptacyjne i odporne</v>
      </c>
      <c r="U35" s="16" t="str">
        <f>IF(ISERR(FIND(U$4,NieStac!$S42))=FALSE,IF(ISERR(FIND(CONCATENATE(U$4,"+"),NieStac!$S42))=FALSE,IF(ISERR(FIND(CONCATENATE(U$4,"++"),NieStac!$S42))=FALSE,IF(ISERR(FIND(CONCATENATE(U$4,"+++"),NieStac!$S42))=FALSE,"+++","++"),"+")," ")," ")</f>
        <v xml:space="preserve"> </v>
      </c>
      <c r="V35" s="16" t="str">
        <f>IF(ISERR(FIND(V$4,NieStac!$S42))=FALSE,IF(ISERR(FIND(CONCATENATE(V$4,"+"),NieStac!$S42))=FALSE,IF(ISERR(FIND(CONCATENATE(V$4,"++"),NieStac!$S42))=FALSE,IF(ISERR(FIND(CONCATENATE(V$4,"+++"),NieStac!$S42))=FALSE,"+++","++"),"+")," ")," ")</f>
        <v xml:space="preserve"> </v>
      </c>
      <c r="W35" s="16" t="str">
        <f>IF(ISERR(FIND(W$4,NieStac!$S42))=FALSE,IF(ISERR(FIND(CONCATENATE(W$4,"+"),NieStac!$S42))=FALSE,IF(ISERR(FIND(CONCATENATE(W$4,"++"),NieStac!$S42))=FALSE,IF(ISERR(FIND(CONCATENATE(W$4,"+++"),NieStac!$S42))=FALSE,"+++","++"),"+")," ")," ")</f>
        <v xml:space="preserve"> </v>
      </c>
      <c r="X35" s="16" t="str">
        <f>IF(ISERR(FIND(X$4,NieStac!$S42))=FALSE,IF(ISERR(FIND(CONCATENATE(X$4,"+"),NieStac!$S42))=FALSE,IF(ISERR(FIND(CONCATENATE(X$4,"++"),NieStac!$S42))=FALSE,IF(ISERR(FIND(CONCATENATE(X$4,"+++"),NieStac!$S42))=FALSE,"+++","++"),"+")," ")," ")</f>
        <v xml:space="preserve"> </v>
      </c>
      <c r="Y35" s="16" t="str">
        <f>IF(ISERR(FIND(Y$4,NieStac!$S42))=FALSE,IF(ISERR(FIND(CONCATENATE(Y$4,"+"),NieStac!$S42))=FALSE,IF(ISERR(FIND(CONCATENATE(Y$4,"++"),NieStac!$S42))=FALSE,IF(ISERR(FIND(CONCATENATE(Y$4,"+++"),NieStac!$S42))=FALSE,"+++","++"),"+")," ")," ")</f>
        <v xml:space="preserve"> </v>
      </c>
      <c r="Z35" s="16" t="str">
        <f>IF(ISERR(FIND(Z$4,NieStac!$S42))=FALSE,IF(ISERR(FIND(CONCATENATE(Z$4,"+"),NieStac!$S42))=FALSE,IF(ISERR(FIND(CONCATENATE(Z$4,"++"),NieStac!$S42))=FALSE,IF(ISERR(FIND(CONCATENATE(Z$4,"+++"),NieStac!$S42))=FALSE,"+++","++"),"+")," ")," ")</f>
        <v xml:space="preserve"> </v>
      </c>
      <c r="AA35" s="16" t="str">
        <f>IF(ISERR(FIND(AA$4,NieStac!$S42))=FALSE,IF(ISERR(FIND(CONCATENATE(AA$4,"+"),NieStac!$S42))=FALSE,IF(ISERR(FIND(CONCATENATE(AA$4,"++"),NieStac!$S42))=FALSE,IF(ISERR(FIND(CONCATENATE(AA$4,"+++"),NieStac!$S42))=FALSE,"+++","++"),"+")," ")," ")</f>
        <v xml:space="preserve"> </v>
      </c>
      <c r="AB35" s="16" t="str">
        <f>IF(ISERR(FIND(AB$4,NieStac!$S42))=FALSE,IF(ISERR(FIND(CONCATENATE(AB$4,"+"),NieStac!$S42))=FALSE,IF(ISERR(FIND(CONCATENATE(AB$4,"++"),NieStac!$S42))=FALSE,IF(ISERR(FIND(CONCATENATE(AB$4,"+++"),NieStac!$S42))=FALSE,"+++","++"),"+")," ")," ")</f>
        <v xml:space="preserve"> </v>
      </c>
      <c r="AC35" s="16" t="str">
        <f>IF(ISERR(FIND(AC$4,NieStac!$S42))=FALSE,IF(ISERR(FIND(CONCATENATE(AC$4,"+"),NieStac!$S42))=FALSE,IF(ISERR(FIND(CONCATENATE(AC$4,"++"),NieStac!$S42))=FALSE,IF(ISERR(FIND(CONCATENATE(AC$4,"+++"),NieStac!$S42))=FALSE,"+++","++"),"+")," ")," ")</f>
        <v xml:space="preserve"> </v>
      </c>
      <c r="AD35" s="16" t="str">
        <f>IF(ISERR(FIND(AD$4,NieStac!$S42))=FALSE,IF(ISERR(FIND(CONCATENATE(AD$4,"+"),NieStac!$S42))=FALSE,IF(ISERR(FIND(CONCATENATE(AD$4,"++"),NieStac!$S42))=FALSE,IF(ISERR(FIND(CONCATENATE(AD$4,"+++"),NieStac!$S42))=FALSE,"+++","++"),"+")," ")," ")</f>
        <v>+</v>
      </c>
      <c r="AE35" s="16" t="str">
        <f>IF(ISERR(FIND(AE$4,NieStac!$S42))=FALSE,IF(ISERR(FIND(CONCATENATE(AE$4,"+"),NieStac!$S42))=FALSE,IF(ISERR(FIND(CONCATENATE(AE$4,"++"),NieStac!$S42))=FALSE,IF(ISERR(FIND(CONCATENATE(AE$4,"+++"),NieStac!$S42))=FALSE,"+++","++"),"+")," ")," ")</f>
        <v xml:space="preserve"> </v>
      </c>
      <c r="AF35" s="16" t="str">
        <f>IF(ISERR(FIND(AF$4,NieStac!$S42))=FALSE,IF(ISERR(FIND(CONCATENATE(AF$4,"+"),NieStac!$S42))=FALSE,IF(ISERR(FIND(CONCATENATE(AF$4,"++"),NieStac!$S42))=FALSE,IF(ISERR(FIND(CONCATENATE(AF$4,"+++"),NieStac!$S42))=FALSE,"+++","++"),"+")," ")," ")</f>
        <v xml:space="preserve"> </v>
      </c>
      <c r="AG35" s="16" t="str">
        <f>IF(ISERR(FIND(AG$4,NieStac!$S42))=FALSE,IF(ISERR(FIND(CONCATENATE(AG$4,"+"),NieStac!$S42))=FALSE,IF(ISERR(FIND(CONCATENATE(AG$4,"++"),NieStac!$S42))=FALSE,IF(ISERR(FIND(CONCATENATE(AG$4,"+++"),NieStac!$S42))=FALSE,"+++","++"),"+")," ")," ")</f>
        <v xml:space="preserve"> </v>
      </c>
      <c r="AH35" s="16" t="str">
        <f>IF(ISERR(FIND(AH$4,NieStac!$S42))=FALSE,IF(ISERR(FIND(CONCATENATE(AH$4,"+"),NieStac!$S42))=FALSE,IF(ISERR(FIND(CONCATENATE(AH$4,"++"),NieStac!$S42))=FALSE,IF(ISERR(FIND(CONCATENATE(AH$4,"+++"),NieStac!$S42))=FALSE,"+++","++"),"+")," ")," ")</f>
        <v xml:space="preserve"> </v>
      </c>
      <c r="AI35" s="16" t="str">
        <f>IF(ISERR(FIND(AI$4,NieStac!$S42))=FALSE,IF(ISERR(FIND(CONCATENATE(AI$4,"+"),NieStac!$S42))=FALSE,IF(ISERR(FIND(CONCATENATE(AI$4,"++"),NieStac!$S42))=FALSE,IF(ISERR(FIND(CONCATENATE(AI$4,"+++"),NieStac!$S42))=FALSE,"+++","++"),"+")," ")," ")</f>
        <v xml:space="preserve"> </v>
      </c>
      <c r="AJ35" s="16" t="str">
        <f>IF(ISERR(FIND(AJ$4,NieStac!$S42))=FALSE,IF(ISERR(FIND(CONCATENATE(AJ$4,"+"),NieStac!$S42))=FALSE,IF(ISERR(FIND(CONCATENATE(AJ$4,"++"),NieStac!$S42))=FALSE,IF(ISERR(FIND(CONCATENATE(AJ$4,"+++"),NieStac!$S42))=FALSE,"+++","++"),"+")," ")," ")</f>
        <v xml:space="preserve"> </v>
      </c>
      <c r="AK35" s="16" t="str">
        <f>IF(ISERR(FIND(AK$4,NieStac!$S42))=FALSE,IF(ISERR(FIND(CONCATENATE(AK$4,"+"),NieStac!$S42))=FALSE,IF(ISERR(FIND(CONCATENATE(AK$4,"++"),NieStac!$S42))=FALSE,IF(ISERR(FIND(CONCATENATE(AK$4,"+++"),NieStac!$S42))=FALSE,"+++","++"),"+")," ")," ")</f>
        <v xml:space="preserve"> </v>
      </c>
      <c r="AL35" s="16" t="str">
        <f>IF(ISERR(FIND(AL$4,NieStac!$S42))=FALSE,IF(ISERR(FIND(CONCATENATE(AL$4,"+"),NieStac!$S42))=FALSE,IF(ISERR(FIND(CONCATENATE(AL$4,"++"),NieStac!$S42))=FALSE,IF(ISERR(FIND(CONCATENATE(AL$4,"+++"),NieStac!$S42))=FALSE,"+++","++"),"+")," ")," ")</f>
        <v xml:space="preserve"> </v>
      </c>
      <c r="AM35" s="16" t="str">
        <f>IF(ISERR(FIND(AM$4,NieStac!$S42))=FALSE,IF(ISERR(FIND(CONCATENATE(AM$4,"+"),NieStac!$S42))=FALSE,IF(ISERR(FIND(CONCATENATE(AM$4,"++"),NieStac!$S42))=FALSE,IF(ISERR(FIND(CONCATENATE(AM$4,"+++"),NieStac!$S42))=FALSE,"+++","++"),"+")," ")," ")</f>
        <v xml:space="preserve"> </v>
      </c>
      <c r="AN35" s="16" t="str">
        <f>IF(ISERR(FIND(AN$4,NieStac!$S42))=FALSE,IF(ISERR(FIND(CONCATENATE(AN$4,"+"),NieStac!$S42))=FALSE,IF(ISERR(FIND(CONCATENATE(AN$4,"++"),NieStac!$S42))=FALSE,IF(ISERR(FIND(CONCATENATE(AN$4,"+++"),NieStac!$S42))=FALSE,"+++","++"),"+")," ")," ")</f>
        <v xml:space="preserve"> </v>
      </c>
      <c r="AO35" s="16" t="str">
        <f>IF(ISERR(FIND(AO$4,NieStac!$S42))=FALSE,IF(ISERR(FIND(CONCATENATE(AO$4,"+"),NieStac!$S42))=FALSE,IF(ISERR(FIND(CONCATENATE(AO$4,"++"),NieStac!$S42))=FALSE,IF(ISERR(FIND(CONCATENATE(AO$4,"+++"),NieStac!$S42))=FALSE,"+++","++"),"+")," ")," ")</f>
        <v xml:space="preserve"> </v>
      </c>
      <c r="AP35" s="16" t="str">
        <f>IF(ISERR(FIND(AP$4,NieStac!$S42))=FALSE,IF(ISERR(FIND(CONCATENATE(AP$4,"+"),NieStac!$S42))=FALSE,IF(ISERR(FIND(CONCATENATE(AP$4,"++"),NieStac!$S42))=FALSE,IF(ISERR(FIND(CONCATENATE(AP$4,"+++"),NieStac!$S42))=FALSE,"+++","++"),"+")," ")," ")</f>
        <v xml:space="preserve"> </v>
      </c>
      <c r="AQ35" s="16" t="str">
        <f>IF(ISERR(FIND(AQ$4,NieStac!$S42))=FALSE,IF(ISERR(FIND(CONCATENATE(AQ$4,"+"),NieStac!$S42))=FALSE,IF(ISERR(FIND(CONCATENATE(AQ$4,"++"),NieStac!$S42))=FALSE,IF(ISERR(FIND(CONCATENATE(AQ$4,"+++"),NieStac!$S42))=FALSE,"+++","++"),"+")," ")," ")</f>
        <v xml:space="preserve"> </v>
      </c>
      <c r="AR35" s="16" t="str">
        <f>IF(ISERR(FIND(AR$4,NieStac!$S42))=FALSE,IF(ISERR(FIND(CONCATENATE(AR$4,"+"),NieStac!$S42))=FALSE,IF(ISERR(FIND(CONCATENATE(AR$4,"++"),NieStac!$S42))=FALSE,IF(ISERR(FIND(CONCATENATE(AR$4,"+++"),NieStac!$S42))=FALSE,"+++","++"),"+")," ")," ")</f>
        <v xml:space="preserve"> </v>
      </c>
      <c r="AS35" s="16" t="str">
        <f>IF(ISERR(FIND(AS$4,NieStac!$S42))=FALSE,IF(ISERR(FIND(CONCATENATE(AS$4,"+"),NieStac!$S42))=FALSE,IF(ISERR(FIND(CONCATENATE(AS$4,"++"),NieStac!$S42))=FALSE,IF(ISERR(FIND(CONCATENATE(AS$4,"+++"),NieStac!$S42))=FALSE,"+++","++"),"+")," ")," ")</f>
        <v xml:space="preserve"> </v>
      </c>
      <c r="AT35" s="16" t="str">
        <f>IF(ISERR(FIND(AT$4,NieStac!$S42))=FALSE,IF(ISERR(FIND(CONCATENATE(AT$4,"+"),NieStac!$S42))=FALSE,IF(ISERR(FIND(CONCATENATE(AT$4,"++"),NieStac!$S42))=FALSE,IF(ISERR(FIND(CONCATENATE(AT$4,"+++"),NieStac!$S42))=FALSE,"+++","++"),"+")," ")," ")</f>
        <v xml:space="preserve"> </v>
      </c>
      <c r="AU35" s="16" t="str">
        <f>IF(ISERR(FIND(AU$4,NieStac!$S42))=FALSE,IF(ISERR(FIND(CONCATENATE(AU$4,"+"),NieStac!$S42))=FALSE,IF(ISERR(FIND(CONCATENATE(AU$4,"++"),NieStac!$S42))=FALSE,IF(ISERR(FIND(CONCATENATE(AU$4,"+++"),NieStac!$S42))=FALSE,"+++","++"),"+")," ")," ")</f>
        <v>+</v>
      </c>
      <c r="AV35" s="94" t="str">
        <f>NieStac!$C42</f>
        <v>Sterowanie adaptacyjne i odporne</v>
      </c>
      <c r="AW35" s="16" t="str">
        <f>IF(ISERR(FIND(AW$4,NieStac!$T42))=FALSE,IF(ISERR(FIND(CONCATENATE(AW$4,"+"),NieStac!$T42))=FALSE,IF(ISERR(FIND(CONCATENATE(AW$4,"++"),NieStac!$T42))=FALSE,IF(ISERR(FIND(CONCATENATE(AW$4,"+++"),NieStac!$T42))=FALSE,"+++","++"),"+")," ")," ")</f>
        <v xml:space="preserve"> </v>
      </c>
      <c r="AX35" s="16" t="str">
        <f>IF(ISERR(FIND(AX$4,NieStac!$T42))=FALSE,IF(ISERR(FIND(CONCATENATE(AX$4,"+"),NieStac!$T42))=FALSE,IF(ISERR(FIND(CONCATENATE(AX$4,"++"),NieStac!$T42))=FALSE,IF(ISERR(FIND(CONCATENATE(AX$4,"+++"),NieStac!$T42))=FALSE,"+++","++"),"+")," ")," ")</f>
        <v>+</v>
      </c>
      <c r="AY35" s="16" t="str">
        <f>IF(ISERR(FIND(AY$4,NieStac!$T42))=FALSE,IF(ISERR(FIND(CONCATENATE(AY$4,"+"),NieStac!$T42))=FALSE,IF(ISERR(FIND(CONCATENATE(AY$4,"++"),NieStac!$T42))=FALSE,IF(ISERR(FIND(CONCATENATE(AY$4,"+++"),NieStac!$T42))=FALSE,"+++","++"),"+")," ")," ")</f>
        <v xml:space="preserve"> </v>
      </c>
      <c r="AZ35" s="16" t="str">
        <f>IF(ISERR(FIND(AZ$4,NieStac!$T42))=FALSE,IF(ISERR(FIND(CONCATENATE(AZ$4,"+"),NieStac!$T42))=FALSE,IF(ISERR(FIND(CONCATENATE(AZ$4,"++"),NieStac!$T42))=FALSE,IF(ISERR(FIND(CONCATENATE(AZ$4,"+++"),NieStac!$T42))=FALSE,"+++","++"),"+")," ")," ")</f>
        <v xml:space="preserve"> </v>
      </c>
      <c r="BA35" s="16" t="str">
        <f>IF(ISERR(FIND(BA$4,NieStac!$T42))=FALSE,IF(ISERR(FIND(CONCATENATE(BA$4,"+"),NieStac!$T42))=FALSE,IF(ISERR(FIND(CONCATENATE(BA$4,"++"),NieStac!$T42))=FALSE,IF(ISERR(FIND(CONCATENATE(BA$4,"+++"),NieStac!$T42))=FALSE,"+++","++"),"+")," ")," ")</f>
        <v xml:space="preserve"> </v>
      </c>
      <c r="BB35" s="16" t="str">
        <f>IF(ISERR(FIND(BB$4,NieStac!$T42))=FALSE,IF(ISERR(FIND(CONCATENATE(BB$4,"+"),NieStac!$T42))=FALSE,IF(ISERR(FIND(CONCATENATE(BB$4,"++"),NieStac!$T42))=FALSE,IF(ISERR(FIND(CONCATENATE(BB$4,"+++"),NieStac!$T42))=FALSE,"+++","++"),"+")," ")," ")</f>
        <v xml:space="preserve"> </v>
      </c>
    </row>
    <row r="36" spans="1:54" ht="51">
      <c r="A36" s="94" t="str">
        <f>NieStac!$C43</f>
        <v>Obieralny 2: Systemy sterowania urządzeń mobilnych i bezzałogowych / Identyfikacja i sterowanie robotami latajacymi</v>
      </c>
      <c r="B36" s="16" t="str">
        <f>IF(ISERR(FIND(B$4,NieStac!$R43))=FALSE,IF(ISERR(FIND(CONCATENATE(B$4,"+"),NieStac!$R43))=FALSE,IF(ISERR(FIND(CONCATENATE(B$4,"++"),NieStac!$R43))=FALSE,IF(ISERR(FIND(CONCATENATE(B$4,"+++"),NieStac!$R43))=FALSE,"+++","++"),"+")," ")," ")</f>
        <v xml:space="preserve"> </v>
      </c>
      <c r="C36" s="16" t="str">
        <f>IF(ISERR(FIND(C$4,NieStac!$R43))=FALSE,IF(ISERR(FIND(CONCATENATE(C$4,"+"),NieStac!$R43))=FALSE,IF(ISERR(FIND(CONCATENATE(C$4,"++"),NieStac!$R43))=FALSE,IF(ISERR(FIND(CONCATENATE(C$4,"+++"),NieStac!$R43))=FALSE,"+++","++"),"+")," ")," ")</f>
        <v xml:space="preserve"> </v>
      </c>
      <c r="D36" s="16" t="str">
        <f>IF(ISERR(FIND(D$4,NieStac!$R43))=FALSE,IF(ISERR(FIND(CONCATENATE(D$4,"+"),NieStac!$R43))=FALSE,IF(ISERR(FIND(CONCATENATE(D$4,"++"),NieStac!$R43))=FALSE,IF(ISERR(FIND(CONCATENATE(D$4,"+++"),NieStac!$R43))=FALSE,"+++","++"),"+")," ")," ")</f>
        <v>+</v>
      </c>
      <c r="E36" s="16" t="str">
        <f>IF(ISERR(FIND(E$4,NieStac!$R43))=FALSE,IF(ISERR(FIND(CONCATENATE(E$4,"+"),NieStac!$R43))=FALSE,IF(ISERR(FIND(CONCATENATE(E$4,"++"),NieStac!$R43))=FALSE,IF(ISERR(FIND(CONCATENATE(E$4,"+++"),NieStac!$R43))=FALSE,"+++","++"),"+")," ")," ")</f>
        <v xml:space="preserve"> </v>
      </c>
      <c r="F36" s="16" t="str">
        <f>IF(ISERR(FIND(F$4,NieStac!$R43))=FALSE,IF(ISERR(FIND(CONCATENATE(F$4,"+"),NieStac!$R43))=FALSE,IF(ISERR(FIND(CONCATENATE(F$4,"++"),NieStac!$R43))=FALSE,IF(ISERR(FIND(CONCATENATE(F$4,"+++"),NieStac!$R43))=FALSE,"+++","++"),"+")," ")," ")</f>
        <v>+</v>
      </c>
      <c r="G36" s="16" t="str">
        <f>IF(ISERR(FIND(G$4,NieStac!$R43))=FALSE,IF(ISERR(FIND(CONCATENATE(G$4,"+"),NieStac!$R43))=FALSE,IF(ISERR(FIND(CONCATENATE(G$4,"++"),NieStac!$R43))=FALSE,IF(ISERR(FIND(CONCATENATE(G$4,"+++"),NieStac!$R43))=FALSE,"+++","++"),"+")," ")," ")</f>
        <v xml:space="preserve"> </v>
      </c>
      <c r="H36" s="16" t="str">
        <f>IF(ISERR(FIND(H$4,NieStac!$R43))=FALSE,IF(ISERR(FIND(CONCATENATE(H$4,"+"),NieStac!$R43))=FALSE,IF(ISERR(FIND(CONCATENATE(H$4,"++"),NieStac!$R43))=FALSE,IF(ISERR(FIND(CONCATENATE(H$4,"+++"),NieStac!$R43))=FALSE,"+++","++"),"+")," ")," ")</f>
        <v xml:space="preserve"> </v>
      </c>
      <c r="I36" s="16" t="str">
        <f>IF(ISERR(FIND(I$4,NieStac!$R43))=FALSE,IF(ISERR(FIND(CONCATENATE(I$4,"+"),NieStac!$R43))=FALSE,IF(ISERR(FIND(CONCATENATE(I$4,"++"),NieStac!$R43))=FALSE,IF(ISERR(FIND(CONCATENATE(I$4,"+++"),NieStac!$R43))=FALSE,"+++","++"),"+")," ")," ")</f>
        <v xml:space="preserve"> </v>
      </c>
      <c r="J36" s="16" t="str">
        <f>IF(ISERR(FIND(J$4,NieStac!$R43))=FALSE,IF(ISERR(FIND(CONCATENATE(J$4,"+"),NieStac!$R43))=FALSE,IF(ISERR(FIND(CONCATENATE(J$4,"++"),NieStac!$R43))=FALSE,IF(ISERR(FIND(CONCATENATE(J$4,"+++"),NieStac!$R43))=FALSE,"+++","++"),"+")," ")," ")</f>
        <v xml:space="preserve"> </v>
      </c>
      <c r="K36" s="16" t="str">
        <f>IF(ISERR(FIND(K$4,NieStac!$R43))=FALSE,IF(ISERR(FIND(CONCATENATE(K$4,"+"),NieStac!$R43))=FALSE,IF(ISERR(FIND(CONCATENATE(K$4,"++"),NieStac!$R43))=FALSE,IF(ISERR(FIND(CONCATENATE(K$4,"+++"),NieStac!$R43))=FALSE,"+++","++"),"+")," ")," ")</f>
        <v>+</v>
      </c>
      <c r="L36" s="16" t="str">
        <f>IF(ISERR(FIND(L$4,NieStac!$R43))=FALSE,IF(ISERR(FIND(CONCATENATE(L$4,"+"),NieStac!$R43))=FALSE,IF(ISERR(FIND(CONCATENATE(L$4,"++"),NieStac!$R43))=FALSE,IF(ISERR(FIND(CONCATENATE(L$4,"+++"),NieStac!$R43))=FALSE,"+++","++"),"+")," ")," ")</f>
        <v xml:space="preserve"> </v>
      </c>
      <c r="M36" s="16" t="str">
        <f>IF(ISERR(FIND(M$4,NieStac!$R43))=FALSE,IF(ISERR(FIND(CONCATENATE(M$4,"+"),NieStac!$R43))=FALSE,IF(ISERR(FIND(CONCATENATE(M$4,"++"),NieStac!$R43))=FALSE,IF(ISERR(FIND(CONCATENATE(M$4,"+++"),NieStac!$R43))=FALSE,"+++","++"),"+")," ")," ")</f>
        <v xml:space="preserve"> </v>
      </c>
      <c r="N36" s="16" t="str">
        <f>IF(ISERR(FIND(N$4,NieStac!$R43))=FALSE,IF(ISERR(FIND(CONCATENATE(N$4,"+"),NieStac!$R43))=FALSE,IF(ISERR(FIND(CONCATENATE(N$4,"++"),NieStac!$R43))=FALSE,IF(ISERR(FIND(CONCATENATE(N$4,"+++"),NieStac!$R43))=FALSE,"+++","++"),"+")," ")," ")</f>
        <v xml:space="preserve"> </v>
      </c>
      <c r="O36" s="16" t="str">
        <f>IF(ISERR(FIND(O$4,NieStac!$R43))=FALSE,IF(ISERR(FIND(CONCATENATE(O$4,"+"),NieStac!$R43))=FALSE,IF(ISERR(FIND(CONCATENATE(O$4,"++"),NieStac!$R43))=FALSE,IF(ISERR(FIND(CONCATENATE(O$4,"+++"),NieStac!$R43))=FALSE,"+++","++"),"+")," ")," ")</f>
        <v xml:space="preserve"> </v>
      </c>
      <c r="P36" s="16" t="str">
        <f>IF(ISERR(FIND(P$4,NieStac!$R43))=FALSE,IF(ISERR(FIND(CONCATENATE(P$4,"+"),NieStac!$R43))=FALSE,IF(ISERR(FIND(CONCATENATE(P$4,"++"),NieStac!$R43))=FALSE,IF(ISERR(FIND(CONCATENATE(P$4,"+++"),NieStac!$R43))=FALSE,"+++","++"),"+")," ")," ")</f>
        <v xml:space="preserve"> </v>
      </c>
      <c r="Q36" s="16" t="str">
        <f>IF(ISERR(FIND(Q$4,NieStac!$R43))=FALSE,IF(ISERR(FIND(CONCATENATE(Q$4,"+"),NieStac!$R43))=FALSE,IF(ISERR(FIND(CONCATENATE(Q$4,"++"),NieStac!$R43))=FALSE,IF(ISERR(FIND(CONCATENATE(Q$4,"+++"),NieStac!$R43))=FALSE,"+++","++"),"+")," ")," ")</f>
        <v xml:space="preserve"> </v>
      </c>
      <c r="R36" s="16" t="str">
        <f>IF(ISERR(FIND(R$4,NieStac!$R43))=FALSE,IF(ISERR(FIND(CONCATENATE(R$4,"+"),NieStac!$R43))=FALSE,IF(ISERR(FIND(CONCATENATE(R$4,"++"),NieStac!$R43))=FALSE,IF(ISERR(FIND(CONCATENATE(R$4,"+++"),NieStac!$R43))=FALSE,"+++","++"),"+")," ")," ")</f>
        <v xml:space="preserve"> </v>
      </c>
      <c r="S36" s="16" t="str">
        <f>IF(ISERR(FIND(S$4,NieStac!$R43))=FALSE,IF(ISERR(FIND(CONCATENATE(S$4,"+"),NieStac!$R43))=FALSE,IF(ISERR(FIND(CONCATENATE(S$4,"++"),NieStac!$R43))=FALSE,IF(ISERR(FIND(CONCATENATE(S$4,"+++"),NieStac!$R43))=FALSE,"+++","++"),"+")," ")," ")</f>
        <v xml:space="preserve"> </v>
      </c>
      <c r="T36" s="94" t="str">
        <f>NieStac!$C43</f>
        <v>Obieralny 2: Systemy sterowania urządzeń mobilnych i bezzałogowych / Identyfikacja i sterowanie robotami latajacymi</v>
      </c>
      <c r="U36" s="16" t="str">
        <f>IF(ISERR(FIND(U$4,NieStac!$S43))=FALSE,IF(ISERR(FIND(CONCATENATE(U$4,"+"),NieStac!$S43))=FALSE,IF(ISERR(FIND(CONCATENATE(U$4,"++"),NieStac!$S43))=FALSE,IF(ISERR(FIND(CONCATENATE(U$4,"+++"),NieStac!$S43))=FALSE,"+++","++"),"+")," ")," ")</f>
        <v xml:space="preserve"> </v>
      </c>
      <c r="V36" s="16" t="str">
        <f>IF(ISERR(FIND(V$4,NieStac!$S43))=FALSE,IF(ISERR(FIND(CONCATENATE(V$4,"+"),NieStac!$S43))=FALSE,IF(ISERR(FIND(CONCATENATE(V$4,"++"),NieStac!$S43))=FALSE,IF(ISERR(FIND(CONCATENATE(V$4,"+++"),NieStac!$S43))=FALSE,"+++","++"),"+")," ")," ")</f>
        <v xml:space="preserve"> </v>
      </c>
      <c r="W36" s="16" t="str">
        <f>IF(ISERR(FIND(W$4,NieStac!$S43))=FALSE,IF(ISERR(FIND(CONCATENATE(W$4,"+"),NieStac!$S43))=FALSE,IF(ISERR(FIND(CONCATENATE(W$4,"++"),NieStac!$S43))=FALSE,IF(ISERR(FIND(CONCATENATE(W$4,"+++"),NieStac!$S43))=FALSE,"+++","++"),"+")," ")," ")</f>
        <v xml:space="preserve"> </v>
      </c>
      <c r="X36" s="16" t="str">
        <f>IF(ISERR(FIND(X$4,NieStac!$S43))=FALSE,IF(ISERR(FIND(CONCATENATE(X$4,"+"),NieStac!$S43))=FALSE,IF(ISERR(FIND(CONCATENATE(X$4,"++"),NieStac!$S43))=FALSE,IF(ISERR(FIND(CONCATENATE(X$4,"+++"),NieStac!$S43))=FALSE,"+++","++"),"+")," ")," ")</f>
        <v xml:space="preserve"> </v>
      </c>
      <c r="Y36" s="16" t="str">
        <f>IF(ISERR(FIND(Y$4,NieStac!$S43))=FALSE,IF(ISERR(FIND(CONCATENATE(Y$4,"+"),NieStac!$S43))=FALSE,IF(ISERR(FIND(CONCATENATE(Y$4,"++"),NieStac!$S43))=FALSE,IF(ISERR(FIND(CONCATENATE(Y$4,"+++"),NieStac!$S43))=FALSE,"+++","++"),"+")," ")," ")</f>
        <v xml:space="preserve"> </v>
      </c>
      <c r="Z36" s="16" t="str">
        <f>IF(ISERR(FIND(Z$4,NieStac!$S43))=FALSE,IF(ISERR(FIND(CONCATENATE(Z$4,"+"),NieStac!$S43))=FALSE,IF(ISERR(FIND(CONCATENATE(Z$4,"++"),NieStac!$S43))=FALSE,IF(ISERR(FIND(CONCATENATE(Z$4,"+++"),NieStac!$S43))=FALSE,"+++","++"),"+")," ")," ")</f>
        <v xml:space="preserve"> </v>
      </c>
      <c r="AA36" s="16" t="str">
        <f>IF(ISERR(FIND(AA$4,NieStac!$S43))=FALSE,IF(ISERR(FIND(CONCATENATE(AA$4,"+"),NieStac!$S43))=FALSE,IF(ISERR(FIND(CONCATENATE(AA$4,"++"),NieStac!$S43))=FALSE,IF(ISERR(FIND(CONCATENATE(AA$4,"+++"),NieStac!$S43))=FALSE,"+++","++"),"+")," ")," ")</f>
        <v xml:space="preserve"> </v>
      </c>
      <c r="AB36" s="16" t="str">
        <f>IF(ISERR(FIND(AB$4,NieStac!$S43))=FALSE,IF(ISERR(FIND(CONCATENATE(AB$4,"+"),NieStac!$S43))=FALSE,IF(ISERR(FIND(CONCATENATE(AB$4,"++"),NieStac!$S43))=FALSE,IF(ISERR(FIND(CONCATENATE(AB$4,"+++"),NieStac!$S43))=FALSE,"+++","++"),"+")," ")," ")</f>
        <v xml:space="preserve"> </v>
      </c>
      <c r="AC36" s="16" t="str">
        <f>IF(ISERR(FIND(AC$4,NieStac!$S43))=FALSE,IF(ISERR(FIND(CONCATENATE(AC$4,"+"),NieStac!$S43))=FALSE,IF(ISERR(FIND(CONCATENATE(AC$4,"++"),NieStac!$S43))=FALSE,IF(ISERR(FIND(CONCATENATE(AC$4,"+++"),NieStac!$S43))=FALSE,"+++","++"),"+")," ")," ")</f>
        <v xml:space="preserve"> </v>
      </c>
      <c r="AD36" s="16" t="str">
        <f>IF(ISERR(FIND(AD$4,NieStac!$S43))=FALSE,IF(ISERR(FIND(CONCATENATE(AD$4,"+"),NieStac!$S43))=FALSE,IF(ISERR(FIND(CONCATENATE(AD$4,"++"),NieStac!$S43))=FALSE,IF(ISERR(FIND(CONCATENATE(AD$4,"+++"),NieStac!$S43))=FALSE,"+++","++"),"+")," ")," ")</f>
        <v>+</v>
      </c>
      <c r="AE36" s="16" t="str">
        <f>IF(ISERR(FIND(AE$4,NieStac!$S43))=FALSE,IF(ISERR(FIND(CONCATENATE(AE$4,"+"),NieStac!$S43))=FALSE,IF(ISERR(FIND(CONCATENATE(AE$4,"++"),NieStac!$S43))=FALSE,IF(ISERR(FIND(CONCATENATE(AE$4,"+++"),NieStac!$S43))=FALSE,"+++","++"),"+")," ")," ")</f>
        <v xml:space="preserve"> </v>
      </c>
      <c r="AF36" s="16" t="str">
        <f>IF(ISERR(FIND(AF$4,NieStac!$S43))=FALSE,IF(ISERR(FIND(CONCATENATE(AF$4,"+"),NieStac!$S43))=FALSE,IF(ISERR(FIND(CONCATENATE(AF$4,"++"),NieStac!$S43))=FALSE,IF(ISERR(FIND(CONCATENATE(AF$4,"+++"),NieStac!$S43))=FALSE,"+++","++"),"+")," ")," ")</f>
        <v>+</v>
      </c>
      <c r="AG36" s="16" t="str">
        <f>IF(ISERR(FIND(AG$4,NieStac!$S43))=FALSE,IF(ISERR(FIND(CONCATENATE(AG$4,"+"),NieStac!$S43))=FALSE,IF(ISERR(FIND(CONCATENATE(AG$4,"++"),NieStac!$S43))=FALSE,IF(ISERR(FIND(CONCATENATE(AG$4,"+++"),NieStac!$S43))=FALSE,"+++","++"),"+")," ")," ")</f>
        <v xml:space="preserve"> </v>
      </c>
      <c r="AH36" s="16" t="str">
        <f>IF(ISERR(FIND(AH$4,NieStac!$S43))=FALSE,IF(ISERR(FIND(CONCATENATE(AH$4,"+"),NieStac!$S43))=FALSE,IF(ISERR(FIND(CONCATENATE(AH$4,"++"),NieStac!$S43))=FALSE,IF(ISERR(FIND(CONCATENATE(AH$4,"+++"),NieStac!$S43))=FALSE,"+++","++"),"+")," ")," ")</f>
        <v xml:space="preserve"> </v>
      </c>
      <c r="AI36" s="16" t="str">
        <f>IF(ISERR(FIND(AI$4,NieStac!$S43))=FALSE,IF(ISERR(FIND(CONCATENATE(AI$4,"+"),NieStac!$S43))=FALSE,IF(ISERR(FIND(CONCATENATE(AI$4,"++"),NieStac!$S43))=FALSE,IF(ISERR(FIND(CONCATENATE(AI$4,"+++"),NieStac!$S43))=FALSE,"+++","++"),"+")," ")," ")</f>
        <v xml:space="preserve"> </v>
      </c>
      <c r="AJ36" s="16" t="str">
        <f>IF(ISERR(FIND(AJ$4,NieStac!$S43))=FALSE,IF(ISERR(FIND(CONCATENATE(AJ$4,"+"),NieStac!$S43))=FALSE,IF(ISERR(FIND(CONCATENATE(AJ$4,"++"),NieStac!$S43))=FALSE,IF(ISERR(FIND(CONCATENATE(AJ$4,"+++"),NieStac!$S43))=FALSE,"+++","++"),"+")," ")," ")</f>
        <v xml:space="preserve"> </v>
      </c>
      <c r="AK36" s="16" t="str">
        <f>IF(ISERR(FIND(AK$4,NieStac!$S43))=FALSE,IF(ISERR(FIND(CONCATENATE(AK$4,"+"),NieStac!$S43))=FALSE,IF(ISERR(FIND(CONCATENATE(AK$4,"++"),NieStac!$S43))=FALSE,IF(ISERR(FIND(CONCATENATE(AK$4,"+++"),NieStac!$S43))=FALSE,"+++","++"),"+")," ")," ")</f>
        <v xml:space="preserve"> </v>
      </c>
      <c r="AL36" s="16" t="str">
        <f>IF(ISERR(FIND(AL$4,NieStac!$S43))=FALSE,IF(ISERR(FIND(CONCATENATE(AL$4,"+"),NieStac!$S43))=FALSE,IF(ISERR(FIND(CONCATENATE(AL$4,"++"),NieStac!$S43))=FALSE,IF(ISERR(FIND(CONCATENATE(AL$4,"+++"),NieStac!$S43))=FALSE,"+++","++"),"+")," ")," ")</f>
        <v xml:space="preserve"> </v>
      </c>
      <c r="AM36" s="16" t="str">
        <f>IF(ISERR(FIND(AM$4,NieStac!$S43))=FALSE,IF(ISERR(FIND(CONCATENATE(AM$4,"+"),NieStac!$S43))=FALSE,IF(ISERR(FIND(CONCATENATE(AM$4,"++"),NieStac!$S43))=FALSE,IF(ISERR(FIND(CONCATENATE(AM$4,"+++"),NieStac!$S43))=FALSE,"+++","++"),"+")," ")," ")</f>
        <v xml:space="preserve"> </v>
      </c>
      <c r="AN36" s="16" t="str">
        <f>IF(ISERR(FIND(AN$4,NieStac!$S43))=FALSE,IF(ISERR(FIND(CONCATENATE(AN$4,"+"),NieStac!$S43))=FALSE,IF(ISERR(FIND(CONCATENATE(AN$4,"++"),NieStac!$S43))=FALSE,IF(ISERR(FIND(CONCATENATE(AN$4,"+++"),NieStac!$S43))=FALSE,"+++","++"),"+")," ")," ")</f>
        <v xml:space="preserve"> </v>
      </c>
      <c r="AO36" s="16" t="str">
        <f>IF(ISERR(FIND(AO$4,NieStac!$S43))=FALSE,IF(ISERR(FIND(CONCATENATE(AO$4,"+"),NieStac!$S43))=FALSE,IF(ISERR(FIND(CONCATENATE(AO$4,"++"),NieStac!$S43))=FALSE,IF(ISERR(FIND(CONCATENATE(AO$4,"+++"),NieStac!$S43))=FALSE,"+++","++"),"+")," ")," ")</f>
        <v>+</v>
      </c>
      <c r="AP36" s="16" t="str">
        <f>IF(ISERR(FIND(AP$4,NieStac!$S43))=FALSE,IF(ISERR(FIND(CONCATENATE(AP$4,"+"),NieStac!$S43))=FALSE,IF(ISERR(FIND(CONCATENATE(AP$4,"++"),NieStac!$S43))=FALSE,IF(ISERR(FIND(CONCATENATE(AP$4,"+++"),NieStac!$S43))=FALSE,"+++","++"),"+")," ")," ")</f>
        <v xml:space="preserve"> </v>
      </c>
      <c r="AQ36" s="16" t="str">
        <f>IF(ISERR(FIND(AQ$4,NieStac!$S43))=FALSE,IF(ISERR(FIND(CONCATENATE(AQ$4,"+"),NieStac!$S43))=FALSE,IF(ISERR(FIND(CONCATENATE(AQ$4,"++"),NieStac!$S43))=FALSE,IF(ISERR(FIND(CONCATENATE(AQ$4,"+++"),NieStac!$S43))=FALSE,"+++","++"),"+")," ")," ")</f>
        <v xml:space="preserve"> </v>
      </c>
      <c r="AR36" s="16" t="str">
        <f>IF(ISERR(FIND(AR$4,NieStac!$S43))=FALSE,IF(ISERR(FIND(CONCATENATE(AR$4,"+"),NieStac!$S43))=FALSE,IF(ISERR(FIND(CONCATENATE(AR$4,"++"),NieStac!$S43))=FALSE,IF(ISERR(FIND(CONCATENATE(AR$4,"+++"),NieStac!$S43))=FALSE,"+++","++"),"+")," ")," ")</f>
        <v xml:space="preserve"> </v>
      </c>
      <c r="AS36" s="16" t="str">
        <f>IF(ISERR(FIND(AS$4,NieStac!$S43))=FALSE,IF(ISERR(FIND(CONCATENATE(AS$4,"+"),NieStac!$S43))=FALSE,IF(ISERR(FIND(CONCATENATE(AS$4,"++"),NieStac!$S43))=FALSE,IF(ISERR(FIND(CONCATENATE(AS$4,"+++"),NieStac!$S43))=FALSE,"+++","++"),"+")," ")," ")</f>
        <v xml:space="preserve"> </v>
      </c>
      <c r="AT36" s="16" t="str">
        <f>IF(ISERR(FIND(AT$4,NieStac!$S43))=FALSE,IF(ISERR(FIND(CONCATENATE(AT$4,"+"),NieStac!$S43))=FALSE,IF(ISERR(FIND(CONCATENATE(AT$4,"++"),NieStac!$S43))=FALSE,IF(ISERR(FIND(CONCATENATE(AT$4,"+++"),NieStac!$S43))=FALSE,"+++","++"),"+")," ")," ")</f>
        <v xml:space="preserve"> </v>
      </c>
      <c r="AU36" s="16" t="str">
        <f>IF(ISERR(FIND(AU$4,NieStac!$S43))=FALSE,IF(ISERR(FIND(CONCATENATE(AU$4,"+"),NieStac!$S43))=FALSE,IF(ISERR(FIND(CONCATENATE(AU$4,"++"),NieStac!$S43))=FALSE,IF(ISERR(FIND(CONCATENATE(AU$4,"+++"),NieStac!$S43))=FALSE,"+++","++"),"+")," ")," ")</f>
        <v>+</v>
      </c>
      <c r="AV36" s="94" t="str">
        <f>NieStac!$C43</f>
        <v>Obieralny 2: Systemy sterowania urządzeń mobilnych i bezzałogowych / Identyfikacja i sterowanie robotami latajacymi</v>
      </c>
      <c r="AW36" s="16" t="str">
        <f>IF(ISERR(FIND(AW$4,NieStac!$T43))=FALSE,IF(ISERR(FIND(CONCATENATE(AW$4,"+"),NieStac!$T43))=FALSE,IF(ISERR(FIND(CONCATENATE(AW$4,"++"),NieStac!$T43))=FALSE,IF(ISERR(FIND(CONCATENATE(AW$4,"+++"),NieStac!$T43))=FALSE,"+++","++"),"+")," ")," ")</f>
        <v xml:space="preserve"> </v>
      </c>
      <c r="AX36" s="16" t="str">
        <f>IF(ISERR(FIND(AX$4,NieStac!$T43))=FALSE,IF(ISERR(FIND(CONCATENATE(AX$4,"+"),NieStac!$T43))=FALSE,IF(ISERR(FIND(CONCATENATE(AX$4,"++"),NieStac!$T43))=FALSE,IF(ISERR(FIND(CONCATENATE(AX$4,"+++"),NieStac!$T43))=FALSE,"+++","++"),"+")," ")," ")</f>
        <v xml:space="preserve"> </v>
      </c>
      <c r="AY36" s="16" t="str">
        <f>IF(ISERR(FIND(AY$4,NieStac!$T43))=FALSE,IF(ISERR(FIND(CONCATENATE(AY$4,"+"),NieStac!$T43))=FALSE,IF(ISERR(FIND(CONCATENATE(AY$4,"++"),NieStac!$T43))=FALSE,IF(ISERR(FIND(CONCATENATE(AY$4,"+++"),NieStac!$T43))=FALSE,"+++","++"),"+")," ")," ")</f>
        <v xml:space="preserve"> </v>
      </c>
      <c r="AZ36" s="16" t="str">
        <f>IF(ISERR(FIND(AZ$4,NieStac!$T43))=FALSE,IF(ISERR(FIND(CONCATENATE(AZ$4,"+"),NieStac!$T43))=FALSE,IF(ISERR(FIND(CONCATENATE(AZ$4,"++"),NieStac!$T43))=FALSE,IF(ISERR(FIND(CONCATENATE(AZ$4,"+++"),NieStac!$T43))=FALSE,"+++","++"),"+")," ")," ")</f>
        <v>+</v>
      </c>
      <c r="BA36" s="16" t="str">
        <f>IF(ISERR(FIND(BA$4,NieStac!$T43))=FALSE,IF(ISERR(FIND(CONCATENATE(BA$4,"+"),NieStac!$T43))=FALSE,IF(ISERR(FIND(CONCATENATE(BA$4,"++"),NieStac!$T43))=FALSE,IF(ISERR(FIND(CONCATENATE(BA$4,"+++"),NieStac!$T43))=FALSE,"+++","++"),"+")," ")," ")</f>
        <v xml:space="preserve"> </v>
      </c>
      <c r="BB36" s="16" t="str">
        <f>IF(ISERR(FIND(BB$4,NieStac!$T43))=FALSE,IF(ISERR(FIND(CONCATENATE(BB$4,"+"),NieStac!$T43))=FALSE,IF(ISERR(FIND(CONCATENATE(BB$4,"++"),NieStac!$T43))=FALSE,IF(ISERR(FIND(CONCATENATE(BB$4,"+++"),NieStac!$T43))=FALSE,"+++","++"),"+")," ")," ")</f>
        <v xml:space="preserve"> </v>
      </c>
    </row>
    <row r="37" spans="1:54" ht="24.75" customHeight="1">
      <c r="A37" s="94" t="str">
        <f>NieStac!$C44</f>
        <v>Wybrane zagadnienia uczenia maszynowego</v>
      </c>
      <c r="B37" s="16" t="str">
        <f>IF(ISERR(FIND(B$4,NieStac!$R44))=FALSE,IF(ISERR(FIND(CONCATENATE(B$4,"+"),NieStac!$R44))=FALSE,IF(ISERR(FIND(CONCATENATE(B$4,"++"),NieStac!$R44))=FALSE,IF(ISERR(FIND(CONCATENATE(B$4,"+++"),NieStac!$R44))=FALSE,"+++","++"),"+")," ")," ")</f>
        <v xml:space="preserve"> </v>
      </c>
      <c r="C37" s="16" t="str">
        <f>IF(ISERR(FIND(C$4,NieStac!$R44))=FALSE,IF(ISERR(FIND(CONCATENATE(C$4,"+"),NieStac!$R44))=FALSE,IF(ISERR(FIND(CONCATENATE(C$4,"++"),NieStac!$R44))=FALSE,IF(ISERR(FIND(CONCATENATE(C$4,"+++"),NieStac!$R44))=FALSE,"+++","++"),"+")," ")," ")</f>
        <v>+</v>
      </c>
      <c r="D37" s="16" t="str">
        <f>IF(ISERR(FIND(D$4,NieStac!$R44))=FALSE,IF(ISERR(FIND(CONCATENATE(D$4,"+"),NieStac!$R44))=FALSE,IF(ISERR(FIND(CONCATENATE(D$4,"++"),NieStac!$R44))=FALSE,IF(ISERR(FIND(CONCATENATE(D$4,"+++"),NieStac!$R44))=FALSE,"+++","++"),"+")," ")," ")</f>
        <v xml:space="preserve"> </v>
      </c>
      <c r="E37" s="16" t="str">
        <f>IF(ISERR(FIND(E$4,NieStac!$R44))=FALSE,IF(ISERR(FIND(CONCATENATE(E$4,"+"),NieStac!$R44))=FALSE,IF(ISERR(FIND(CONCATENATE(E$4,"++"),NieStac!$R44))=FALSE,IF(ISERR(FIND(CONCATENATE(E$4,"+++"),NieStac!$R44))=FALSE,"+++","++"),"+")," ")," ")</f>
        <v xml:space="preserve"> </v>
      </c>
      <c r="F37" s="16" t="str">
        <f>IF(ISERR(FIND(F$4,NieStac!$R44))=FALSE,IF(ISERR(FIND(CONCATENATE(F$4,"+"),NieStac!$R44))=FALSE,IF(ISERR(FIND(CONCATENATE(F$4,"++"),NieStac!$R44))=FALSE,IF(ISERR(FIND(CONCATENATE(F$4,"+++"),NieStac!$R44))=FALSE,"+++","++"),"+")," ")," ")</f>
        <v xml:space="preserve"> </v>
      </c>
      <c r="G37" s="16" t="str">
        <f>IF(ISERR(FIND(G$4,NieStac!$R44))=FALSE,IF(ISERR(FIND(CONCATENATE(G$4,"+"),NieStac!$R44))=FALSE,IF(ISERR(FIND(CONCATENATE(G$4,"++"),NieStac!$R44))=FALSE,IF(ISERR(FIND(CONCATENATE(G$4,"+++"),NieStac!$R44))=FALSE,"+++","++"),"+")," ")," ")</f>
        <v xml:space="preserve"> </v>
      </c>
      <c r="H37" s="16" t="str">
        <f>IF(ISERR(FIND(H$4,NieStac!$R44))=FALSE,IF(ISERR(FIND(CONCATENATE(H$4,"+"),NieStac!$R44))=FALSE,IF(ISERR(FIND(CONCATENATE(H$4,"++"),NieStac!$R44))=FALSE,IF(ISERR(FIND(CONCATENATE(H$4,"+++"),NieStac!$R44))=FALSE,"+++","++"),"+")," ")," ")</f>
        <v xml:space="preserve"> </v>
      </c>
      <c r="I37" s="16" t="str">
        <f>IF(ISERR(FIND(I$4,NieStac!$R44))=FALSE,IF(ISERR(FIND(CONCATENATE(I$4,"+"),NieStac!$R44))=FALSE,IF(ISERR(FIND(CONCATENATE(I$4,"++"),NieStac!$R44))=FALSE,IF(ISERR(FIND(CONCATENATE(I$4,"+++"),NieStac!$R44))=FALSE,"+++","++"),"+")," ")," ")</f>
        <v xml:space="preserve"> </v>
      </c>
      <c r="J37" s="16" t="str">
        <f>IF(ISERR(FIND(J$4,NieStac!$R44))=FALSE,IF(ISERR(FIND(CONCATENATE(J$4,"+"),NieStac!$R44))=FALSE,IF(ISERR(FIND(CONCATENATE(J$4,"++"),NieStac!$R44))=FALSE,IF(ISERR(FIND(CONCATENATE(J$4,"+++"),NieStac!$R44))=FALSE,"+++","++"),"+")," ")," ")</f>
        <v xml:space="preserve"> </v>
      </c>
      <c r="K37" s="16" t="str">
        <f>IF(ISERR(FIND(K$4,NieStac!$R44))=FALSE,IF(ISERR(FIND(CONCATENATE(K$4,"+"),NieStac!$R44))=FALSE,IF(ISERR(FIND(CONCATENATE(K$4,"++"),NieStac!$R44))=FALSE,IF(ISERR(FIND(CONCATENATE(K$4,"+++"),NieStac!$R44))=FALSE,"+++","++"),"+")," ")," ")</f>
        <v xml:space="preserve"> </v>
      </c>
      <c r="L37" s="16" t="str">
        <f>IF(ISERR(FIND(L$4,NieStac!$R44))=FALSE,IF(ISERR(FIND(CONCATENATE(L$4,"+"),NieStac!$R44))=FALSE,IF(ISERR(FIND(CONCATENATE(L$4,"++"),NieStac!$R44))=FALSE,IF(ISERR(FIND(CONCATENATE(L$4,"+++"),NieStac!$R44))=FALSE,"+++","++"),"+")," ")," ")</f>
        <v xml:space="preserve"> </v>
      </c>
      <c r="M37" s="16" t="str">
        <f>IF(ISERR(FIND(M$4,NieStac!$R44))=FALSE,IF(ISERR(FIND(CONCATENATE(M$4,"+"),NieStac!$R44))=FALSE,IF(ISERR(FIND(CONCATENATE(M$4,"++"),NieStac!$R44))=FALSE,IF(ISERR(FIND(CONCATENATE(M$4,"+++"),NieStac!$R44))=FALSE,"+++","++"),"+")," ")," ")</f>
        <v xml:space="preserve"> </v>
      </c>
      <c r="N37" s="16" t="str">
        <f>IF(ISERR(FIND(N$4,NieStac!$R44))=FALSE,IF(ISERR(FIND(CONCATENATE(N$4,"+"),NieStac!$R44))=FALSE,IF(ISERR(FIND(CONCATENATE(N$4,"++"),NieStac!$R44))=FALSE,IF(ISERR(FIND(CONCATENATE(N$4,"+++"),NieStac!$R44))=FALSE,"+++","++"),"+")," ")," ")</f>
        <v xml:space="preserve"> </v>
      </c>
      <c r="O37" s="16" t="str">
        <f>IF(ISERR(FIND(O$4,NieStac!$R44))=FALSE,IF(ISERR(FIND(CONCATENATE(O$4,"+"),NieStac!$R44))=FALSE,IF(ISERR(FIND(CONCATENATE(O$4,"++"),NieStac!$R44))=FALSE,IF(ISERR(FIND(CONCATENATE(O$4,"+++"),NieStac!$R44))=FALSE,"+++","++"),"+")," ")," ")</f>
        <v xml:space="preserve"> </v>
      </c>
      <c r="P37" s="16" t="str">
        <f>IF(ISERR(FIND(P$4,NieStac!$R44))=FALSE,IF(ISERR(FIND(CONCATENATE(P$4,"+"),NieStac!$R44))=FALSE,IF(ISERR(FIND(CONCATENATE(P$4,"++"),NieStac!$R44))=FALSE,IF(ISERR(FIND(CONCATENATE(P$4,"+++"),NieStac!$R44))=FALSE,"+++","++"),"+")," ")," ")</f>
        <v xml:space="preserve"> </v>
      </c>
      <c r="Q37" s="16" t="str">
        <f>IF(ISERR(FIND(Q$4,NieStac!$R44))=FALSE,IF(ISERR(FIND(CONCATENATE(Q$4,"+"),NieStac!$R44))=FALSE,IF(ISERR(FIND(CONCATENATE(Q$4,"++"),NieStac!$R44))=FALSE,IF(ISERR(FIND(CONCATENATE(Q$4,"+++"),NieStac!$R44))=FALSE,"+++","++"),"+")," ")," ")</f>
        <v xml:space="preserve"> </v>
      </c>
      <c r="R37" s="16" t="str">
        <f>IF(ISERR(FIND(R$4,NieStac!$R44))=FALSE,IF(ISERR(FIND(CONCATENATE(R$4,"+"),NieStac!$R44))=FALSE,IF(ISERR(FIND(CONCATENATE(R$4,"++"),NieStac!$R44))=FALSE,IF(ISERR(FIND(CONCATENATE(R$4,"+++"),NieStac!$R44))=FALSE,"+++","++"),"+")," ")," ")</f>
        <v xml:space="preserve"> </v>
      </c>
      <c r="S37" s="16" t="str">
        <f>IF(ISERR(FIND(S$4,NieStac!$R44))=FALSE,IF(ISERR(FIND(CONCATENATE(S$4,"+"),NieStac!$R44))=FALSE,IF(ISERR(FIND(CONCATENATE(S$4,"++"),NieStac!$R44))=FALSE,IF(ISERR(FIND(CONCATENATE(S$4,"+++"),NieStac!$R44))=FALSE,"+++","++"),"+")," ")," ")</f>
        <v xml:space="preserve"> </v>
      </c>
      <c r="T37" s="94" t="str">
        <f>NieStac!$C44</f>
        <v>Wybrane zagadnienia uczenia maszynowego</v>
      </c>
      <c r="U37" s="16" t="str">
        <f>IF(ISERR(FIND(U$4,NieStac!$S44))=FALSE,IF(ISERR(FIND(CONCATENATE(U$4,"+"),NieStac!$S44))=FALSE,IF(ISERR(FIND(CONCATENATE(U$4,"++"),NieStac!$S44))=FALSE,IF(ISERR(FIND(CONCATENATE(U$4,"+++"),NieStac!$S44))=FALSE,"+++","++"),"+")," ")," ")</f>
        <v xml:space="preserve"> </v>
      </c>
      <c r="V37" s="16" t="str">
        <f>IF(ISERR(FIND(V$4,NieStac!$S44))=FALSE,IF(ISERR(FIND(CONCATENATE(V$4,"+"),NieStac!$S44))=FALSE,IF(ISERR(FIND(CONCATENATE(V$4,"++"),NieStac!$S44))=FALSE,IF(ISERR(FIND(CONCATENATE(V$4,"+++"),NieStac!$S44))=FALSE,"+++","++"),"+")," ")," ")</f>
        <v xml:space="preserve"> </v>
      </c>
      <c r="W37" s="16" t="str">
        <f>IF(ISERR(FIND(W$4,NieStac!$S44))=FALSE,IF(ISERR(FIND(CONCATENATE(W$4,"+"),NieStac!$S44))=FALSE,IF(ISERR(FIND(CONCATENATE(W$4,"++"),NieStac!$S44))=FALSE,IF(ISERR(FIND(CONCATENATE(W$4,"+++"),NieStac!$S44))=FALSE,"+++","++"),"+")," ")," ")</f>
        <v xml:space="preserve"> </v>
      </c>
      <c r="X37" s="16" t="str">
        <f>IF(ISERR(FIND(X$4,NieStac!$S44))=FALSE,IF(ISERR(FIND(CONCATENATE(X$4,"+"),NieStac!$S44))=FALSE,IF(ISERR(FIND(CONCATENATE(X$4,"++"),NieStac!$S44))=FALSE,IF(ISERR(FIND(CONCATENATE(X$4,"+++"),NieStac!$S44))=FALSE,"+++","++"),"+")," ")," ")</f>
        <v xml:space="preserve"> </v>
      </c>
      <c r="Y37" s="16" t="str">
        <f>IF(ISERR(FIND(Y$4,NieStac!$S44))=FALSE,IF(ISERR(FIND(CONCATENATE(Y$4,"+"),NieStac!$S44))=FALSE,IF(ISERR(FIND(CONCATENATE(Y$4,"++"),NieStac!$S44))=FALSE,IF(ISERR(FIND(CONCATENATE(Y$4,"+++"),NieStac!$S44))=FALSE,"+++","++"),"+")," ")," ")</f>
        <v xml:space="preserve"> </v>
      </c>
      <c r="Z37" s="16" t="str">
        <f>IF(ISERR(FIND(Z$4,NieStac!$S44))=FALSE,IF(ISERR(FIND(CONCATENATE(Z$4,"+"),NieStac!$S44))=FALSE,IF(ISERR(FIND(CONCATENATE(Z$4,"++"),NieStac!$S44))=FALSE,IF(ISERR(FIND(CONCATENATE(Z$4,"+++"),NieStac!$S44))=FALSE,"+++","++"),"+")," ")," ")</f>
        <v xml:space="preserve"> </v>
      </c>
      <c r="AA37" s="16" t="str">
        <f>IF(ISERR(FIND(AA$4,NieStac!$S44))=FALSE,IF(ISERR(FIND(CONCATENATE(AA$4,"+"),NieStac!$S44))=FALSE,IF(ISERR(FIND(CONCATENATE(AA$4,"++"),NieStac!$S44))=FALSE,IF(ISERR(FIND(CONCATENATE(AA$4,"+++"),NieStac!$S44))=FALSE,"+++","++"),"+")," ")," ")</f>
        <v xml:space="preserve"> </v>
      </c>
      <c r="AB37" s="16" t="str">
        <f>IF(ISERR(FIND(AB$4,NieStac!$S44))=FALSE,IF(ISERR(FIND(CONCATENATE(AB$4,"+"),NieStac!$S44))=FALSE,IF(ISERR(FIND(CONCATENATE(AB$4,"++"),NieStac!$S44))=FALSE,IF(ISERR(FIND(CONCATENATE(AB$4,"+++"),NieStac!$S44))=FALSE,"+++","++"),"+")," ")," ")</f>
        <v xml:space="preserve"> </v>
      </c>
      <c r="AC37" s="16" t="str">
        <f>IF(ISERR(FIND(AC$4,NieStac!$S44))=FALSE,IF(ISERR(FIND(CONCATENATE(AC$4,"+"),NieStac!$S44))=FALSE,IF(ISERR(FIND(CONCATENATE(AC$4,"++"),NieStac!$S44))=FALSE,IF(ISERR(FIND(CONCATENATE(AC$4,"+++"),NieStac!$S44))=FALSE,"+++","++"),"+")," ")," ")</f>
        <v xml:space="preserve"> </v>
      </c>
      <c r="AD37" s="16" t="str">
        <f>IF(ISERR(FIND(AD$4,NieStac!$S44))=FALSE,IF(ISERR(FIND(CONCATENATE(AD$4,"+"),NieStac!$S44))=FALSE,IF(ISERR(FIND(CONCATENATE(AD$4,"++"),NieStac!$S44))=FALSE,IF(ISERR(FIND(CONCATENATE(AD$4,"+++"),NieStac!$S44))=FALSE,"+++","++"),"+")," ")," ")</f>
        <v xml:space="preserve"> </v>
      </c>
      <c r="AE37" s="16" t="str">
        <f>IF(ISERR(FIND(AE$4,NieStac!$S44))=FALSE,IF(ISERR(FIND(CONCATENATE(AE$4,"+"),NieStac!$S44))=FALSE,IF(ISERR(FIND(CONCATENATE(AE$4,"++"),NieStac!$S44))=FALSE,IF(ISERR(FIND(CONCATENATE(AE$4,"+++"),NieStac!$S44))=FALSE,"+++","++"),"+")," ")," ")</f>
        <v xml:space="preserve"> </v>
      </c>
      <c r="AF37" s="16" t="str">
        <f>IF(ISERR(FIND(AF$4,NieStac!$S44))=FALSE,IF(ISERR(FIND(CONCATENATE(AF$4,"+"),NieStac!$S44))=FALSE,IF(ISERR(FIND(CONCATENATE(AF$4,"++"),NieStac!$S44))=FALSE,IF(ISERR(FIND(CONCATENATE(AF$4,"+++"),NieStac!$S44))=FALSE,"+++","++"),"+")," ")," ")</f>
        <v xml:space="preserve"> </v>
      </c>
      <c r="AG37" s="16" t="str">
        <f>IF(ISERR(FIND(AG$4,NieStac!$S44))=FALSE,IF(ISERR(FIND(CONCATENATE(AG$4,"+"),NieStac!$S44))=FALSE,IF(ISERR(FIND(CONCATENATE(AG$4,"++"),NieStac!$S44))=FALSE,IF(ISERR(FIND(CONCATENATE(AG$4,"+++"),NieStac!$S44))=FALSE,"+++","++"),"+")," ")," ")</f>
        <v xml:space="preserve"> </v>
      </c>
      <c r="AH37" s="16" t="str">
        <f>IF(ISERR(FIND(AH$4,NieStac!$S44))=FALSE,IF(ISERR(FIND(CONCATENATE(AH$4,"+"),NieStac!$S44))=FALSE,IF(ISERR(FIND(CONCATENATE(AH$4,"++"),NieStac!$S44))=FALSE,IF(ISERR(FIND(CONCATENATE(AH$4,"+++"),NieStac!$S44))=FALSE,"+++","++"),"+")," ")," ")</f>
        <v xml:space="preserve"> </v>
      </c>
      <c r="AI37" s="16" t="str">
        <f>IF(ISERR(FIND(AI$4,NieStac!$S44))=FALSE,IF(ISERR(FIND(CONCATENATE(AI$4,"+"),NieStac!$S44))=FALSE,IF(ISERR(FIND(CONCATENATE(AI$4,"++"),NieStac!$S44))=FALSE,IF(ISERR(FIND(CONCATENATE(AI$4,"+++"),NieStac!$S44))=FALSE,"+++","++"),"+")," ")," ")</f>
        <v xml:space="preserve"> </v>
      </c>
      <c r="AJ37" s="16" t="str">
        <f>IF(ISERR(FIND(AJ$4,NieStac!$S44))=FALSE,IF(ISERR(FIND(CONCATENATE(AJ$4,"+"),NieStac!$S44))=FALSE,IF(ISERR(FIND(CONCATENATE(AJ$4,"++"),NieStac!$S44))=FALSE,IF(ISERR(FIND(CONCATENATE(AJ$4,"+++"),NieStac!$S44))=FALSE,"+++","++"),"+")," ")," ")</f>
        <v xml:space="preserve"> </v>
      </c>
      <c r="AK37" s="16" t="str">
        <f>IF(ISERR(FIND(AK$4,NieStac!$S44))=FALSE,IF(ISERR(FIND(CONCATENATE(AK$4,"+"),NieStac!$S44))=FALSE,IF(ISERR(FIND(CONCATENATE(AK$4,"++"),NieStac!$S44))=FALSE,IF(ISERR(FIND(CONCATENATE(AK$4,"+++"),NieStac!$S44))=FALSE,"+++","++"),"+")," ")," ")</f>
        <v xml:space="preserve"> </v>
      </c>
      <c r="AL37" s="16" t="str">
        <f>IF(ISERR(FIND(AL$4,NieStac!$S44))=FALSE,IF(ISERR(FIND(CONCATENATE(AL$4,"+"),NieStac!$S44))=FALSE,IF(ISERR(FIND(CONCATENATE(AL$4,"++"),NieStac!$S44))=FALSE,IF(ISERR(FIND(CONCATENATE(AL$4,"+++"),NieStac!$S44))=FALSE,"+++","++"),"+")," ")," ")</f>
        <v xml:space="preserve"> </v>
      </c>
      <c r="AM37" s="16" t="str">
        <f>IF(ISERR(FIND(AM$4,NieStac!$S44))=FALSE,IF(ISERR(FIND(CONCATENATE(AM$4,"+"),NieStac!$S44))=FALSE,IF(ISERR(FIND(CONCATENATE(AM$4,"++"),NieStac!$S44))=FALSE,IF(ISERR(FIND(CONCATENATE(AM$4,"+++"),NieStac!$S44))=FALSE,"+++","++"),"+")," ")," ")</f>
        <v xml:space="preserve"> </v>
      </c>
      <c r="AN37" s="16" t="str">
        <f>IF(ISERR(FIND(AN$4,NieStac!$S44))=FALSE,IF(ISERR(FIND(CONCATENATE(AN$4,"+"),NieStac!$S44))=FALSE,IF(ISERR(FIND(CONCATENATE(AN$4,"++"),NieStac!$S44))=FALSE,IF(ISERR(FIND(CONCATENATE(AN$4,"+++"),NieStac!$S44))=FALSE,"+++","++"),"+")," ")," ")</f>
        <v xml:space="preserve"> </v>
      </c>
      <c r="AO37" s="16" t="str">
        <f>IF(ISERR(FIND(AO$4,NieStac!$S44))=FALSE,IF(ISERR(FIND(CONCATENATE(AO$4,"+"),NieStac!$S44))=FALSE,IF(ISERR(FIND(CONCATENATE(AO$4,"++"),NieStac!$S44))=FALSE,IF(ISERR(FIND(CONCATENATE(AO$4,"+++"),NieStac!$S44))=FALSE,"+++","++"),"+")," ")," ")</f>
        <v xml:space="preserve"> </v>
      </c>
      <c r="AP37" s="16" t="str">
        <f>IF(ISERR(FIND(AP$4,NieStac!$S44))=FALSE,IF(ISERR(FIND(CONCATENATE(AP$4,"+"),NieStac!$S44))=FALSE,IF(ISERR(FIND(CONCATENATE(AP$4,"++"),NieStac!$S44))=FALSE,IF(ISERR(FIND(CONCATENATE(AP$4,"+++"),NieStac!$S44))=FALSE,"+++","++"),"+")," ")," ")</f>
        <v xml:space="preserve"> </v>
      </c>
      <c r="AQ37" s="16" t="str">
        <f>IF(ISERR(FIND(AQ$4,NieStac!$S44))=FALSE,IF(ISERR(FIND(CONCATENATE(AQ$4,"+"),NieStac!$S44))=FALSE,IF(ISERR(FIND(CONCATENATE(AQ$4,"++"),NieStac!$S44))=FALSE,IF(ISERR(FIND(CONCATENATE(AQ$4,"+++"),NieStac!$S44))=FALSE,"+++","++"),"+")," ")," ")</f>
        <v xml:space="preserve"> </v>
      </c>
      <c r="AR37" s="16" t="str">
        <f>IF(ISERR(FIND(AR$4,NieStac!$S44))=FALSE,IF(ISERR(FIND(CONCATENATE(AR$4,"+"),NieStac!$S44))=FALSE,IF(ISERR(FIND(CONCATENATE(AR$4,"++"),NieStac!$S44))=FALSE,IF(ISERR(FIND(CONCATENATE(AR$4,"+++"),NieStac!$S44))=FALSE,"+++","++"),"+")," ")," ")</f>
        <v xml:space="preserve"> </v>
      </c>
      <c r="AS37" s="16" t="str">
        <f>IF(ISERR(FIND(AS$4,NieStac!$S44))=FALSE,IF(ISERR(FIND(CONCATENATE(AS$4,"+"),NieStac!$S44))=FALSE,IF(ISERR(FIND(CONCATENATE(AS$4,"++"),NieStac!$S44))=FALSE,IF(ISERR(FIND(CONCATENATE(AS$4,"+++"),NieStac!$S44))=FALSE,"+++","++"),"+")," ")," ")</f>
        <v>+</v>
      </c>
      <c r="AT37" s="16" t="str">
        <f>IF(ISERR(FIND(AT$4,NieStac!$S44))=FALSE,IF(ISERR(FIND(CONCATENATE(AT$4,"+"),NieStac!$S44))=FALSE,IF(ISERR(FIND(CONCATENATE(AT$4,"++"),NieStac!$S44))=FALSE,IF(ISERR(FIND(CONCATENATE(AT$4,"+++"),NieStac!$S44))=FALSE,"+++","++"),"+")," ")," ")</f>
        <v xml:space="preserve"> </v>
      </c>
      <c r="AU37" s="16" t="str">
        <f>IF(ISERR(FIND(AU$4,NieStac!$S44))=FALSE,IF(ISERR(FIND(CONCATENATE(AU$4,"+"),NieStac!$S44))=FALSE,IF(ISERR(FIND(CONCATENATE(AU$4,"++"),NieStac!$S44))=FALSE,IF(ISERR(FIND(CONCATENATE(AU$4,"+++"),NieStac!$S44))=FALSE,"+++","++"),"+")," ")," ")</f>
        <v xml:space="preserve"> </v>
      </c>
      <c r="AV37" s="94" t="str">
        <f>NieStac!$C44</f>
        <v>Wybrane zagadnienia uczenia maszynowego</v>
      </c>
      <c r="AW37" s="16" t="str">
        <f>IF(ISERR(FIND(AW$4,NieStac!$T44))=FALSE,IF(ISERR(FIND(CONCATENATE(AW$4,"+"),NieStac!$T44))=FALSE,IF(ISERR(FIND(CONCATENATE(AW$4,"++"),NieStac!$T44))=FALSE,IF(ISERR(FIND(CONCATENATE(AW$4,"+++"),NieStac!$T44))=FALSE,"+++","++"),"+")," ")," ")</f>
        <v>+</v>
      </c>
      <c r="AX37" s="16" t="str">
        <f>IF(ISERR(FIND(AX$4,NieStac!$T44))=FALSE,IF(ISERR(FIND(CONCATENATE(AX$4,"+"),NieStac!$T44))=FALSE,IF(ISERR(FIND(CONCATENATE(AX$4,"++"),NieStac!$T44))=FALSE,IF(ISERR(FIND(CONCATENATE(AX$4,"+++"),NieStac!$T44))=FALSE,"+++","++"),"+")," ")," ")</f>
        <v xml:space="preserve"> </v>
      </c>
      <c r="AY37" s="16" t="str">
        <f>IF(ISERR(FIND(AY$4,NieStac!$T44))=FALSE,IF(ISERR(FIND(CONCATENATE(AY$4,"+"),NieStac!$T44))=FALSE,IF(ISERR(FIND(CONCATENATE(AY$4,"++"),NieStac!$T44))=FALSE,IF(ISERR(FIND(CONCATENATE(AY$4,"+++"),NieStac!$T44))=FALSE,"+++","++"),"+")," ")," ")</f>
        <v xml:space="preserve"> </v>
      </c>
      <c r="AZ37" s="16" t="str">
        <f>IF(ISERR(FIND(AZ$4,NieStac!$T44))=FALSE,IF(ISERR(FIND(CONCATENATE(AZ$4,"+"),NieStac!$T44))=FALSE,IF(ISERR(FIND(CONCATENATE(AZ$4,"++"),NieStac!$T44))=FALSE,IF(ISERR(FIND(CONCATENATE(AZ$4,"+++"),NieStac!$T44))=FALSE,"+++","++"),"+")," ")," ")</f>
        <v xml:space="preserve"> </v>
      </c>
      <c r="BA37" s="16" t="str">
        <f>IF(ISERR(FIND(BA$4,NieStac!$T44))=FALSE,IF(ISERR(FIND(CONCATENATE(BA$4,"+"),NieStac!$T44))=FALSE,IF(ISERR(FIND(CONCATENATE(BA$4,"++"),NieStac!$T44))=FALSE,IF(ISERR(FIND(CONCATENATE(BA$4,"+++"),NieStac!$T44))=FALSE,"+++","++"),"+")," ")," ")</f>
        <v xml:space="preserve"> </v>
      </c>
      <c r="BB37" s="16" t="str">
        <f>IF(ISERR(FIND(BB$4,NieStac!$T44))=FALSE,IF(ISERR(FIND(CONCATENATE(BB$4,"+"),NieStac!$T44))=FALSE,IF(ISERR(FIND(CONCATENATE(BB$4,"++"),NieStac!$T44))=FALSE,IF(ISERR(FIND(CONCATENATE(BB$4,"+++"),NieStac!$T44))=FALSE,"+++","++"),"+")," ")," ")</f>
        <v xml:space="preserve"> </v>
      </c>
    </row>
    <row r="38" spans="1:54" ht="24.75" customHeight="1">
      <c r="A38" s="94" t="str">
        <f>NieStac!$C45</f>
        <v>Zaawansowane  systemy  diagnostyki  i  monitorowania</v>
      </c>
      <c r="B38" s="16" t="str">
        <f>IF(ISERR(FIND(B$4,NieStac!$R45))=FALSE,IF(ISERR(FIND(CONCATENATE(B$4,"+"),NieStac!$R45))=FALSE,IF(ISERR(FIND(CONCATENATE(B$4,"++"),NieStac!$R45))=FALSE,IF(ISERR(FIND(CONCATENATE(B$4,"+++"),NieStac!$R45))=FALSE,"+++","++"),"+")," ")," ")</f>
        <v xml:space="preserve"> </v>
      </c>
      <c r="C38" s="16" t="str">
        <f>IF(ISERR(FIND(C$4,NieStac!$R45))=FALSE,IF(ISERR(FIND(CONCATENATE(C$4,"+"),NieStac!$R45))=FALSE,IF(ISERR(FIND(CONCATENATE(C$4,"++"),NieStac!$R45))=FALSE,IF(ISERR(FIND(CONCATENATE(C$4,"+++"),NieStac!$R45))=FALSE,"+++","++"),"+")," ")," ")</f>
        <v>+</v>
      </c>
      <c r="D38" s="16" t="str">
        <f>IF(ISERR(FIND(D$4,NieStac!$R45))=FALSE,IF(ISERR(FIND(CONCATENATE(D$4,"+"),NieStac!$R45))=FALSE,IF(ISERR(FIND(CONCATENATE(D$4,"++"),NieStac!$R45))=FALSE,IF(ISERR(FIND(CONCATENATE(D$4,"+++"),NieStac!$R45))=FALSE,"+++","++"),"+")," ")," ")</f>
        <v>+</v>
      </c>
      <c r="E38" s="16" t="str">
        <f>IF(ISERR(FIND(E$4,NieStac!$R45))=FALSE,IF(ISERR(FIND(CONCATENATE(E$4,"+"),NieStac!$R45))=FALSE,IF(ISERR(FIND(CONCATENATE(E$4,"++"),NieStac!$R45))=FALSE,IF(ISERR(FIND(CONCATENATE(E$4,"+++"),NieStac!$R45))=FALSE,"+++","++"),"+")," ")," ")</f>
        <v xml:space="preserve"> </v>
      </c>
      <c r="F38" s="16" t="str">
        <f>IF(ISERR(FIND(F$4,NieStac!$R45))=FALSE,IF(ISERR(FIND(CONCATENATE(F$4,"+"),NieStac!$R45))=FALSE,IF(ISERR(FIND(CONCATENATE(F$4,"++"),NieStac!$R45))=FALSE,IF(ISERR(FIND(CONCATENATE(F$4,"+++"),NieStac!$R45))=FALSE,"+++","++"),"+")," ")," ")</f>
        <v xml:space="preserve"> </v>
      </c>
      <c r="G38" s="16" t="str">
        <f>IF(ISERR(FIND(G$4,NieStac!$R45))=FALSE,IF(ISERR(FIND(CONCATENATE(G$4,"+"),NieStac!$R45))=FALSE,IF(ISERR(FIND(CONCATENATE(G$4,"++"),NieStac!$R45))=FALSE,IF(ISERR(FIND(CONCATENATE(G$4,"+++"),NieStac!$R45))=FALSE,"+++","++"),"+")," ")," ")</f>
        <v>+</v>
      </c>
      <c r="H38" s="16" t="str">
        <f>IF(ISERR(FIND(H$4,NieStac!$R45))=FALSE,IF(ISERR(FIND(CONCATENATE(H$4,"+"),NieStac!$R45))=FALSE,IF(ISERR(FIND(CONCATENATE(H$4,"++"),NieStac!$R45))=FALSE,IF(ISERR(FIND(CONCATENATE(H$4,"+++"),NieStac!$R45))=FALSE,"+++","++"),"+")," ")," ")</f>
        <v xml:space="preserve"> </v>
      </c>
      <c r="I38" s="16" t="str">
        <f>IF(ISERR(FIND(I$4,NieStac!$R45))=FALSE,IF(ISERR(FIND(CONCATENATE(I$4,"+"),NieStac!$R45))=FALSE,IF(ISERR(FIND(CONCATENATE(I$4,"++"),NieStac!$R45))=FALSE,IF(ISERR(FIND(CONCATENATE(I$4,"+++"),NieStac!$R45))=FALSE,"+++","++"),"+")," ")," ")</f>
        <v xml:space="preserve"> </v>
      </c>
      <c r="J38" s="16" t="str">
        <f>IF(ISERR(FIND(J$4,NieStac!$R45))=FALSE,IF(ISERR(FIND(CONCATENATE(J$4,"+"),NieStac!$R45))=FALSE,IF(ISERR(FIND(CONCATENATE(J$4,"++"),NieStac!$R45))=FALSE,IF(ISERR(FIND(CONCATENATE(J$4,"+++"),NieStac!$R45))=FALSE,"+++","++"),"+")," ")," ")</f>
        <v xml:space="preserve"> </v>
      </c>
      <c r="K38" s="16" t="str">
        <f>IF(ISERR(FIND(K$4,NieStac!$R45))=FALSE,IF(ISERR(FIND(CONCATENATE(K$4,"+"),NieStac!$R45))=FALSE,IF(ISERR(FIND(CONCATENATE(K$4,"++"),NieStac!$R45))=FALSE,IF(ISERR(FIND(CONCATENATE(K$4,"+++"),NieStac!$R45))=FALSE,"+++","++"),"+")," ")," ")</f>
        <v xml:space="preserve"> </v>
      </c>
      <c r="L38" s="16" t="str">
        <f>IF(ISERR(FIND(L$4,NieStac!$R45))=FALSE,IF(ISERR(FIND(CONCATENATE(L$4,"+"),NieStac!$R45))=FALSE,IF(ISERR(FIND(CONCATENATE(L$4,"++"),NieStac!$R45))=FALSE,IF(ISERR(FIND(CONCATENATE(L$4,"+++"),NieStac!$R45))=FALSE,"+++","++"),"+")," ")," ")</f>
        <v xml:space="preserve"> </v>
      </c>
      <c r="M38" s="16" t="str">
        <f>IF(ISERR(FIND(M$4,NieStac!$R45))=FALSE,IF(ISERR(FIND(CONCATENATE(M$4,"+"),NieStac!$R45))=FALSE,IF(ISERR(FIND(CONCATENATE(M$4,"++"),NieStac!$R45))=FALSE,IF(ISERR(FIND(CONCATENATE(M$4,"+++"),NieStac!$R45))=FALSE,"+++","++"),"+")," ")," ")</f>
        <v xml:space="preserve"> </v>
      </c>
      <c r="N38" s="16" t="str">
        <f>IF(ISERR(FIND(N$4,NieStac!$R45))=FALSE,IF(ISERR(FIND(CONCATENATE(N$4,"+"),NieStac!$R45))=FALSE,IF(ISERR(FIND(CONCATENATE(N$4,"++"),NieStac!$R45))=FALSE,IF(ISERR(FIND(CONCATENATE(N$4,"+++"),NieStac!$R45))=FALSE,"+++","++"),"+")," ")," ")</f>
        <v>+</v>
      </c>
      <c r="O38" s="16" t="str">
        <f>IF(ISERR(FIND(O$4,NieStac!$R45))=FALSE,IF(ISERR(FIND(CONCATENATE(O$4,"+"),NieStac!$R45))=FALSE,IF(ISERR(FIND(CONCATENATE(O$4,"++"),NieStac!$R45))=FALSE,IF(ISERR(FIND(CONCATENATE(O$4,"+++"),NieStac!$R45))=FALSE,"+++","++"),"+")," ")," ")</f>
        <v xml:space="preserve"> </v>
      </c>
      <c r="P38" s="16" t="str">
        <f>IF(ISERR(FIND(P$4,NieStac!$R45))=FALSE,IF(ISERR(FIND(CONCATENATE(P$4,"+"),NieStac!$R45))=FALSE,IF(ISERR(FIND(CONCATENATE(P$4,"++"),NieStac!$R45))=FALSE,IF(ISERR(FIND(CONCATENATE(P$4,"+++"),NieStac!$R45))=FALSE,"+++","++"),"+")," ")," ")</f>
        <v xml:space="preserve"> </v>
      </c>
      <c r="Q38" s="16" t="str">
        <f>IF(ISERR(FIND(Q$4,NieStac!$R45))=FALSE,IF(ISERR(FIND(CONCATENATE(Q$4,"+"),NieStac!$R45))=FALSE,IF(ISERR(FIND(CONCATENATE(Q$4,"++"),NieStac!$R45))=FALSE,IF(ISERR(FIND(CONCATENATE(Q$4,"+++"),NieStac!$R45))=FALSE,"+++","++"),"+")," ")," ")</f>
        <v xml:space="preserve"> </v>
      </c>
      <c r="R38" s="16" t="str">
        <f>IF(ISERR(FIND(R$4,NieStac!$R45))=FALSE,IF(ISERR(FIND(CONCATENATE(R$4,"+"),NieStac!$R45))=FALSE,IF(ISERR(FIND(CONCATENATE(R$4,"++"),NieStac!$R45))=FALSE,IF(ISERR(FIND(CONCATENATE(R$4,"+++"),NieStac!$R45))=FALSE,"+++","++"),"+")," ")," ")</f>
        <v xml:space="preserve"> </v>
      </c>
      <c r="S38" s="16" t="str">
        <f>IF(ISERR(FIND(S$4,NieStac!$R45))=FALSE,IF(ISERR(FIND(CONCATENATE(S$4,"+"),NieStac!$R45))=FALSE,IF(ISERR(FIND(CONCATENATE(S$4,"++"),NieStac!$R45))=FALSE,IF(ISERR(FIND(CONCATENATE(S$4,"+++"),NieStac!$R45))=FALSE,"+++","++"),"+")," ")," ")</f>
        <v xml:space="preserve"> </v>
      </c>
      <c r="T38" s="94" t="str">
        <f>NieStac!$C45</f>
        <v>Zaawansowane  systemy  diagnostyki  i  monitorowania</v>
      </c>
      <c r="U38" s="16" t="str">
        <f>IF(ISERR(FIND(U$4,NieStac!$S45))=FALSE,IF(ISERR(FIND(CONCATENATE(U$4,"+"),NieStac!$S45))=FALSE,IF(ISERR(FIND(CONCATENATE(U$4,"++"),NieStac!$S45))=FALSE,IF(ISERR(FIND(CONCATENATE(U$4,"+++"),NieStac!$S45))=FALSE,"+++","++"),"+")," ")," ")</f>
        <v xml:space="preserve"> </v>
      </c>
      <c r="V38" s="16" t="str">
        <f>IF(ISERR(FIND(V$4,NieStac!$S45))=FALSE,IF(ISERR(FIND(CONCATENATE(V$4,"+"),NieStac!$S45))=FALSE,IF(ISERR(FIND(CONCATENATE(V$4,"++"),NieStac!$S45))=FALSE,IF(ISERR(FIND(CONCATENATE(V$4,"+++"),NieStac!$S45))=FALSE,"+++","++"),"+")," ")," ")</f>
        <v xml:space="preserve"> </v>
      </c>
      <c r="W38" s="16" t="str">
        <f>IF(ISERR(FIND(W$4,NieStac!$S45))=FALSE,IF(ISERR(FIND(CONCATENATE(W$4,"+"),NieStac!$S45))=FALSE,IF(ISERR(FIND(CONCATENATE(W$4,"++"),NieStac!$S45))=FALSE,IF(ISERR(FIND(CONCATENATE(W$4,"+++"),NieStac!$S45))=FALSE,"+++","++"),"+")," ")," ")</f>
        <v xml:space="preserve"> </v>
      </c>
      <c r="X38" s="16" t="str">
        <f>IF(ISERR(FIND(X$4,NieStac!$S45))=FALSE,IF(ISERR(FIND(CONCATENATE(X$4,"+"),NieStac!$S45))=FALSE,IF(ISERR(FIND(CONCATENATE(X$4,"++"),NieStac!$S45))=FALSE,IF(ISERR(FIND(CONCATENATE(X$4,"+++"),NieStac!$S45))=FALSE,"+++","++"),"+")," ")," ")</f>
        <v xml:space="preserve"> </v>
      </c>
      <c r="Y38" s="16" t="str">
        <f>IF(ISERR(FIND(Y$4,NieStac!$S45))=FALSE,IF(ISERR(FIND(CONCATENATE(Y$4,"+"),NieStac!$S45))=FALSE,IF(ISERR(FIND(CONCATENATE(Y$4,"++"),NieStac!$S45))=FALSE,IF(ISERR(FIND(CONCATENATE(Y$4,"+++"),NieStac!$S45))=FALSE,"+++","++"),"+")," ")," ")</f>
        <v xml:space="preserve"> </v>
      </c>
      <c r="Z38" s="16" t="str">
        <f>IF(ISERR(FIND(Z$4,NieStac!$S45))=FALSE,IF(ISERR(FIND(CONCATENATE(Z$4,"+"),NieStac!$S45))=FALSE,IF(ISERR(FIND(CONCATENATE(Z$4,"++"),NieStac!$S45))=FALSE,IF(ISERR(FIND(CONCATENATE(Z$4,"+++"),NieStac!$S45))=FALSE,"+++","++"),"+")," ")," ")</f>
        <v xml:space="preserve"> </v>
      </c>
      <c r="AA38" s="16" t="str">
        <f>IF(ISERR(FIND(AA$4,NieStac!$S45))=FALSE,IF(ISERR(FIND(CONCATENATE(AA$4,"+"),NieStac!$S45))=FALSE,IF(ISERR(FIND(CONCATENATE(AA$4,"++"),NieStac!$S45))=FALSE,IF(ISERR(FIND(CONCATENATE(AA$4,"+++"),NieStac!$S45))=FALSE,"+++","++"),"+")," ")," ")</f>
        <v xml:space="preserve"> </v>
      </c>
      <c r="AB38" s="16" t="str">
        <f>IF(ISERR(FIND(AB$4,NieStac!$S45))=FALSE,IF(ISERR(FIND(CONCATENATE(AB$4,"+"),NieStac!$S45))=FALSE,IF(ISERR(FIND(CONCATENATE(AB$4,"++"),NieStac!$S45))=FALSE,IF(ISERR(FIND(CONCATENATE(AB$4,"+++"),NieStac!$S45))=FALSE,"+++","++"),"+")," ")," ")</f>
        <v xml:space="preserve"> </v>
      </c>
      <c r="AC38" s="16" t="str">
        <f>IF(ISERR(FIND(AC$4,NieStac!$S45))=FALSE,IF(ISERR(FIND(CONCATENATE(AC$4,"+"),NieStac!$S45))=FALSE,IF(ISERR(FIND(CONCATENATE(AC$4,"++"),NieStac!$S45))=FALSE,IF(ISERR(FIND(CONCATENATE(AC$4,"+++"),NieStac!$S45))=FALSE,"+++","++"),"+")," ")," ")</f>
        <v xml:space="preserve"> </v>
      </c>
      <c r="AD38" s="16" t="str">
        <f>IF(ISERR(FIND(AD$4,NieStac!$S45))=FALSE,IF(ISERR(FIND(CONCATENATE(AD$4,"+"),NieStac!$S45))=FALSE,IF(ISERR(FIND(CONCATENATE(AD$4,"++"),NieStac!$S45))=FALSE,IF(ISERR(FIND(CONCATENATE(AD$4,"+++"),NieStac!$S45))=FALSE,"+++","++"),"+")," ")," ")</f>
        <v xml:space="preserve"> </v>
      </c>
      <c r="AE38" s="16" t="str">
        <f>IF(ISERR(FIND(AE$4,NieStac!$S45))=FALSE,IF(ISERR(FIND(CONCATENATE(AE$4,"+"),NieStac!$S45))=FALSE,IF(ISERR(FIND(CONCATENATE(AE$4,"++"),NieStac!$S45))=FALSE,IF(ISERR(FIND(CONCATENATE(AE$4,"+++"),NieStac!$S45))=FALSE,"+++","++"),"+")," ")," ")</f>
        <v xml:space="preserve"> </v>
      </c>
      <c r="AF38" s="16" t="str">
        <f>IF(ISERR(FIND(AF$4,NieStac!$S45))=FALSE,IF(ISERR(FIND(CONCATENATE(AF$4,"+"),NieStac!$S45))=FALSE,IF(ISERR(FIND(CONCATENATE(AF$4,"++"),NieStac!$S45))=FALSE,IF(ISERR(FIND(CONCATENATE(AF$4,"+++"),NieStac!$S45))=FALSE,"+++","++"),"+")," ")," ")</f>
        <v xml:space="preserve"> </v>
      </c>
      <c r="AG38" s="16" t="str">
        <f>IF(ISERR(FIND(AG$4,NieStac!$S45))=FALSE,IF(ISERR(FIND(CONCATENATE(AG$4,"+"),NieStac!$S45))=FALSE,IF(ISERR(FIND(CONCATENATE(AG$4,"++"),NieStac!$S45))=FALSE,IF(ISERR(FIND(CONCATENATE(AG$4,"+++"),NieStac!$S45))=FALSE,"+++","++"),"+")," ")," ")</f>
        <v xml:space="preserve"> </v>
      </c>
      <c r="AH38" s="16" t="str">
        <f>IF(ISERR(FIND(AH$4,NieStac!$S45))=FALSE,IF(ISERR(FIND(CONCATENATE(AH$4,"+"),NieStac!$S45))=FALSE,IF(ISERR(FIND(CONCATENATE(AH$4,"++"),NieStac!$S45))=FALSE,IF(ISERR(FIND(CONCATENATE(AH$4,"+++"),NieStac!$S45))=FALSE,"+++","++"),"+")," ")," ")</f>
        <v xml:space="preserve"> </v>
      </c>
      <c r="AI38" s="16" t="str">
        <f>IF(ISERR(FIND(AI$4,NieStac!$S45))=FALSE,IF(ISERR(FIND(CONCATENATE(AI$4,"+"),NieStac!$S45))=FALSE,IF(ISERR(FIND(CONCATENATE(AI$4,"++"),NieStac!$S45))=FALSE,IF(ISERR(FIND(CONCATENATE(AI$4,"+++"),NieStac!$S45))=FALSE,"+++","++"),"+")," ")," ")</f>
        <v xml:space="preserve"> </v>
      </c>
      <c r="AJ38" s="16" t="str">
        <f>IF(ISERR(FIND(AJ$4,NieStac!$S45))=FALSE,IF(ISERR(FIND(CONCATENATE(AJ$4,"+"),NieStac!$S45))=FALSE,IF(ISERR(FIND(CONCATENATE(AJ$4,"++"),NieStac!$S45))=FALSE,IF(ISERR(FIND(CONCATENATE(AJ$4,"+++"),NieStac!$S45))=FALSE,"+++","++"),"+")," ")," ")</f>
        <v>+</v>
      </c>
      <c r="AK38" s="16" t="str">
        <f>IF(ISERR(FIND(AK$4,NieStac!$S45))=FALSE,IF(ISERR(FIND(CONCATENATE(AK$4,"+"),NieStac!$S45))=FALSE,IF(ISERR(FIND(CONCATENATE(AK$4,"++"),NieStac!$S45))=FALSE,IF(ISERR(FIND(CONCATENATE(AK$4,"+++"),NieStac!$S45))=FALSE,"+++","++"),"+")," ")," ")</f>
        <v xml:space="preserve"> </v>
      </c>
      <c r="AL38" s="16" t="str">
        <f>IF(ISERR(FIND(AL$4,NieStac!$S45))=FALSE,IF(ISERR(FIND(CONCATENATE(AL$4,"+"),NieStac!$S45))=FALSE,IF(ISERR(FIND(CONCATENATE(AL$4,"++"),NieStac!$S45))=FALSE,IF(ISERR(FIND(CONCATENATE(AL$4,"+++"),NieStac!$S45))=FALSE,"+++","++"),"+")," ")," ")</f>
        <v xml:space="preserve"> </v>
      </c>
      <c r="AM38" s="16" t="str">
        <f>IF(ISERR(FIND(AM$4,NieStac!$S45))=FALSE,IF(ISERR(FIND(CONCATENATE(AM$4,"+"),NieStac!$S45))=FALSE,IF(ISERR(FIND(CONCATENATE(AM$4,"++"),NieStac!$S45))=FALSE,IF(ISERR(FIND(CONCATENATE(AM$4,"+++"),NieStac!$S45))=FALSE,"+++","++"),"+")," ")," ")</f>
        <v xml:space="preserve"> </v>
      </c>
      <c r="AN38" s="16" t="str">
        <f>IF(ISERR(FIND(AN$4,NieStac!$S45))=FALSE,IF(ISERR(FIND(CONCATENATE(AN$4,"+"),NieStac!$S45))=FALSE,IF(ISERR(FIND(CONCATENATE(AN$4,"++"),NieStac!$S45))=FALSE,IF(ISERR(FIND(CONCATENATE(AN$4,"+++"),NieStac!$S45))=FALSE,"+++","++"),"+")," ")," ")</f>
        <v xml:space="preserve"> </v>
      </c>
      <c r="AO38" s="16" t="str">
        <f>IF(ISERR(FIND(AO$4,NieStac!$S45))=FALSE,IF(ISERR(FIND(CONCATENATE(AO$4,"+"),NieStac!$S45))=FALSE,IF(ISERR(FIND(CONCATENATE(AO$4,"++"),NieStac!$S45))=FALSE,IF(ISERR(FIND(CONCATENATE(AO$4,"+++"),NieStac!$S45))=FALSE,"+++","++"),"+")," ")," ")</f>
        <v xml:space="preserve"> </v>
      </c>
      <c r="AP38" s="16" t="str">
        <f>IF(ISERR(FIND(AP$4,NieStac!$S45))=FALSE,IF(ISERR(FIND(CONCATENATE(AP$4,"+"),NieStac!$S45))=FALSE,IF(ISERR(FIND(CONCATENATE(AP$4,"++"),NieStac!$S45))=FALSE,IF(ISERR(FIND(CONCATENATE(AP$4,"+++"),NieStac!$S45))=FALSE,"+++","++"),"+")," ")," ")</f>
        <v xml:space="preserve"> </v>
      </c>
      <c r="AQ38" s="16" t="str">
        <f>IF(ISERR(FIND(AQ$4,NieStac!$S45))=FALSE,IF(ISERR(FIND(CONCATENATE(AQ$4,"+"),NieStac!$S45))=FALSE,IF(ISERR(FIND(CONCATENATE(AQ$4,"++"),NieStac!$S45))=FALSE,IF(ISERR(FIND(CONCATENATE(AQ$4,"+++"),NieStac!$S45))=FALSE,"+++","++"),"+")," ")," ")</f>
        <v xml:space="preserve"> </v>
      </c>
      <c r="AR38" s="16" t="str">
        <f>IF(ISERR(FIND(AR$4,NieStac!$S45))=FALSE,IF(ISERR(FIND(CONCATENATE(AR$4,"+"),NieStac!$S45))=FALSE,IF(ISERR(FIND(CONCATENATE(AR$4,"++"),NieStac!$S45))=FALSE,IF(ISERR(FIND(CONCATENATE(AR$4,"+++"),NieStac!$S45))=FALSE,"+++","++"),"+")," ")," ")</f>
        <v xml:space="preserve"> </v>
      </c>
      <c r="AS38" s="16" t="str">
        <f>IF(ISERR(FIND(AS$4,NieStac!$S45))=FALSE,IF(ISERR(FIND(CONCATENATE(AS$4,"+"),NieStac!$S45))=FALSE,IF(ISERR(FIND(CONCATENATE(AS$4,"++"),NieStac!$S45))=FALSE,IF(ISERR(FIND(CONCATENATE(AS$4,"+++"),NieStac!$S45))=FALSE,"+++","++"),"+")," ")," ")</f>
        <v>+</v>
      </c>
      <c r="AT38" s="16" t="str">
        <f>IF(ISERR(FIND(AT$4,NieStac!$S45))=FALSE,IF(ISERR(FIND(CONCATENATE(AT$4,"+"),NieStac!$S45))=FALSE,IF(ISERR(FIND(CONCATENATE(AT$4,"++"),NieStac!$S45))=FALSE,IF(ISERR(FIND(CONCATENATE(AT$4,"+++"),NieStac!$S45))=FALSE,"+++","++"),"+")," ")," ")</f>
        <v>+</v>
      </c>
      <c r="AU38" s="16" t="str">
        <f>IF(ISERR(FIND(AU$4,NieStac!$S45))=FALSE,IF(ISERR(FIND(CONCATENATE(AU$4,"+"),NieStac!$S45))=FALSE,IF(ISERR(FIND(CONCATENATE(AU$4,"++"),NieStac!$S45))=FALSE,IF(ISERR(FIND(CONCATENATE(AU$4,"+++"),NieStac!$S45))=FALSE,"+++","++"),"+")," ")," ")</f>
        <v xml:space="preserve"> </v>
      </c>
      <c r="AV38" s="94" t="str">
        <f>NieStac!$C45</f>
        <v>Zaawansowane  systemy  diagnostyki  i  monitorowania</v>
      </c>
      <c r="AW38" s="16" t="str">
        <f>IF(ISERR(FIND(AW$4,NieStac!$T45))=FALSE,IF(ISERR(FIND(CONCATENATE(AW$4,"+"),NieStac!$T45))=FALSE,IF(ISERR(FIND(CONCATENATE(AW$4,"++"),NieStac!$T45))=FALSE,IF(ISERR(FIND(CONCATENATE(AW$4,"+++"),NieStac!$T45))=FALSE,"+++","++"),"+")," ")," ")</f>
        <v xml:space="preserve"> </v>
      </c>
      <c r="AX38" s="16" t="str">
        <f>IF(ISERR(FIND(AX$4,NieStac!$T45))=FALSE,IF(ISERR(FIND(CONCATENATE(AX$4,"+"),NieStac!$T45))=FALSE,IF(ISERR(FIND(CONCATENATE(AX$4,"++"),NieStac!$T45))=FALSE,IF(ISERR(FIND(CONCATENATE(AX$4,"+++"),NieStac!$T45))=FALSE,"+++","++"),"+")," ")," ")</f>
        <v xml:space="preserve"> </v>
      </c>
      <c r="AY38" s="16" t="str">
        <f>IF(ISERR(FIND(AY$4,NieStac!$T45))=FALSE,IF(ISERR(FIND(CONCATENATE(AY$4,"+"),NieStac!$T45))=FALSE,IF(ISERR(FIND(CONCATENATE(AY$4,"++"),NieStac!$T45))=FALSE,IF(ISERR(FIND(CONCATENATE(AY$4,"+++"),NieStac!$T45))=FALSE,"+++","++"),"+")," ")," ")</f>
        <v xml:space="preserve"> </v>
      </c>
      <c r="AZ38" s="16" t="str">
        <f>IF(ISERR(FIND(AZ$4,NieStac!$T45))=FALSE,IF(ISERR(FIND(CONCATENATE(AZ$4,"+"),NieStac!$T45))=FALSE,IF(ISERR(FIND(CONCATENATE(AZ$4,"++"),NieStac!$T45))=FALSE,IF(ISERR(FIND(CONCATENATE(AZ$4,"+++"),NieStac!$T45))=FALSE,"+++","++"),"+")," ")," ")</f>
        <v>+</v>
      </c>
      <c r="BA38" s="16" t="str">
        <f>IF(ISERR(FIND(BA$4,NieStac!$T45))=FALSE,IF(ISERR(FIND(CONCATENATE(BA$4,"+"),NieStac!$T45))=FALSE,IF(ISERR(FIND(CONCATENATE(BA$4,"++"),NieStac!$T45))=FALSE,IF(ISERR(FIND(CONCATENATE(BA$4,"+++"),NieStac!$T45))=FALSE,"+++","++"),"+")," ")," ")</f>
        <v xml:space="preserve"> </v>
      </c>
      <c r="BB38" s="16" t="str">
        <f>IF(ISERR(FIND(BB$4,NieStac!$T45))=FALSE,IF(ISERR(FIND(CONCATENATE(BB$4,"+"),NieStac!$T45))=FALSE,IF(ISERR(FIND(CONCATENATE(BB$4,"++"),NieStac!$T45))=FALSE,IF(ISERR(FIND(CONCATENATE(BB$4,"+++"),NieStac!$T45))=FALSE,"+++","++"),"+")," ")," ")</f>
        <v xml:space="preserve"> </v>
      </c>
    </row>
    <row r="39" spans="1:54" ht="36.75" customHeight="1">
      <c r="A39" s="94" t="str">
        <f>NieStac!$C46</f>
        <v>Narzędzia i metody programowania robotów autonomicznych</v>
      </c>
      <c r="B39" s="16" t="str">
        <f>IF(ISERR(FIND(B$4,NieStac!$R46))=FALSE,IF(ISERR(FIND(CONCATENATE(B$4,"+"),NieStac!$R46))=FALSE,IF(ISERR(FIND(CONCATENATE(B$4,"++"),NieStac!$R46))=FALSE,IF(ISERR(FIND(CONCATENATE(B$4,"+++"),NieStac!$R46))=FALSE,"+++","++"),"+")," ")," ")</f>
        <v xml:space="preserve"> </v>
      </c>
      <c r="C39" s="16" t="str">
        <f>IF(ISERR(FIND(C$4,NieStac!$R46))=FALSE,IF(ISERR(FIND(CONCATENATE(C$4,"+"),NieStac!$R46))=FALSE,IF(ISERR(FIND(CONCATENATE(C$4,"++"),NieStac!$R46))=FALSE,IF(ISERR(FIND(CONCATENATE(C$4,"+++"),NieStac!$R46))=FALSE,"+++","++"),"+")," ")," ")</f>
        <v>+</v>
      </c>
      <c r="D39" s="16" t="str">
        <f>IF(ISERR(FIND(D$4,NieStac!$R46))=FALSE,IF(ISERR(FIND(CONCATENATE(D$4,"+"),NieStac!$R46))=FALSE,IF(ISERR(FIND(CONCATENATE(D$4,"++"),NieStac!$R46))=FALSE,IF(ISERR(FIND(CONCATENATE(D$4,"+++"),NieStac!$R46))=FALSE,"+++","++"),"+")," ")," ")</f>
        <v xml:space="preserve"> </v>
      </c>
      <c r="E39" s="16" t="str">
        <f>IF(ISERR(FIND(E$4,NieStac!$R46))=FALSE,IF(ISERR(FIND(CONCATENATE(E$4,"+"),NieStac!$R46))=FALSE,IF(ISERR(FIND(CONCATENATE(E$4,"++"),NieStac!$R46))=FALSE,IF(ISERR(FIND(CONCATENATE(E$4,"+++"),NieStac!$R46))=FALSE,"+++","++"),"+")," ")," ")</f>
        <v xml:space="preserve"> </v>
      </c>
      <c r="F39" s="16" t="str">
        <f>IF(ISERR(FIND(F$4,NieStac!$R46))=FALSE,IF(ISERR(FIND(CONCATENATE(F$4,"+"),NieStac!$R46))=FALSE,IF(ISERR(FIND(CONCATENATE(F$4,"++"),NieStac!$R46))=FALSE,IF(ISERR(FIND(CONCATENATE(F$4,"+++"),NieStac!$R46))=FALSE,"+++","++"),"+")," ")," ")</f>
        <v xml:space="preserve"> </v>
      </c>
      <c r="G39" s="16" t="str">
        <f>IF(ISERR(FIND(G$4,NieStac!$R46))=FALSE,IF(ISERR(FIND(CONCATENATE(G$4,"+"),NieStac!$R46))=FALSE,IF(ISERR(FIND(CONCATENATE(G$4,"++"),NieStac!$R46))=FALSE,IF(ISERR(FIND(CONCATENATE(G$4,"+++"),NieStac!$R46))=FALSE,"+++","++"),"+")," ")," ")</f>
        <v>+</v>
      </c>
      <c r="H39" s="16" t="str">
        <f>IF(ISERR(FIND(H$4,NieStac!$R46))=FALSE,IF(ISERR(FIND(CONCATENATE(H$4,"+"),NieStac!$R46))=FALSE,IF(ISERR(FIND(CONCATENATE(H$4,"++"),NieStac!$R46))=FALSE,IF(ISERR(FIND(CONCATENATE(H$4,"+++"),NieStac!$R46))=FALSE,"+++","++"),"+")," ")," ")</f>
        <v xml:space="preserve"> </v>
      </c>
      <c r="I39" s="16" t="str">
        <f>IF(ISERR(FIND(I$4,NieStac!$R46))=FALSE,IF(ISERR(FIND(CONCATENATE(I$4,"+"),NieStac!$R46))=FALSE,IF(ISERR(FIND(CONCATENATE(I$4,"++"),NieStac!$R46))=FALSE,IF(ISERR(FIND(CONCATENATE(I$4,"+++"),NieStac!$R46))=FALSE,"+++","++"),"+")," ")," ")</f>
        <v xml:space="preserve"> </v>
      </c>
      <c r="J39" s="16" t="str">
        <f>IF(ISERR(FIND(J$4,NieStac!$R46))=FALSE,IF(ISERR(FIND(CONCATENATE(J$4,"+"),NieStac!$R46))=FALSE,IF(ISERR(FIND(CONCATENATE(J$4,"++"),NieStac!$R46))=FALSE,IF(ISERR(FIND(CONCATENATE(J$4,"+++"),NieStac!$R46))=FALSE,"+++","++"),"+")," ")," ")</f>
        <v xml:space="preserve"> </v>
      </c>
      <c r="K39" s="16" t="str">
        <f>IF(ISERR(FIND(K$4,NieStac!$R46))=FALSE,IF(ISERR(FIND(CONCATENATE(K$4,"+"),NieStac!$R46))=FALSE,IF(ISERR(FIND(CONCATENATE(K$4,"++"),NieStac!$R46))=FALSE,IF(ISERR(FIND(CONCATENATE(K$4,"+++"),NieStac!$R46))=FALSE,"+++","++"),"+")," ")," ")</f>
        <v xml:space="preserve"> </v>
      </c>
      <c r="L39" s="16" t="str">
        <f>IF(ISERR(FIND(L$4,NieStac!$R46))=FALSE,IF(ISERR(FIND(CONCATENATE(L$4,"+"),NieStac!$R46))=FALSE,IF(ISERR(FIND(CONCATENATE(L$4,"++"),NieStac!$R46))=FALSE,IF(ISERR(FIND(CONCATENATE(L$4,"+++"),NieStac!$R46))=FALSE,"+++","++"),"+")," ")," ")</f>
        <v xml:space="preserve"> </v>
      </c>
      <c r="M39" s="16" t="str">
        <f>IF(ISERR(FIND(M$4,NieStac!$R46))=FALSE,IF(ISERR(FIND(CONCATENATE(M$4,"+"),NieStac!$R46))=FALSE,IF(ISERR(FIND(CONCATENATE(M$4,"++"),NieStac!$R46))=FALSE,IF(ISERR(FIND(CONCATENATE(M$4,"+++"),NieStac!$R46))=FALSE,"+++","++"),"+")," ")," ")</f>
        <v xml:space="preserve"> </v>
      </c>
      <c r="N39" s="16" t="str">
        <f>IF(ISERR(FIND(N$4,NieStac!$R46))=FALSE,IF(ISERR(FIND(CONCATENATE(N$4,"+"),NieStac!$R46))=FALSE,IF(ISERR(FIND(CONCATENATE(N$4,"++"),NieStac!$R46))=FALSE,IF(ISERR(FIND(CONCATENATE(N$4,"+++"),NieStac!$R46))=FALSE,"+++","++"),"+")," ")," ")</f>
        <v xml:space="preserve"> </v>
      </c>
      <c r="O39" s="16" t="str">
        <f>IF(ISERR(FIND(O$4,NieStac!$R46))=FALSE,IF(ISERR(FIND(CONCATENATE(O$4,"+"),NieStac!$R46))=FALSE,IF(ISERR(FIND(CONCATENATE(O$4,"++"),NieStac!$R46))=FALSE,IF(ISERR(FIND(CONCATENATE(O$4,"+++"),NieStac!$R46))=FALSE,"+++","++"),"+")," ")," ")</f>
        <v xml:space="preserve"> </v>
      </c>
      <c r="P39" s="16" t="str">
        <f>IF(ISERR(FIND(P$4,NieStac!$R46))=FALSE,IF(ISERR(FIND(CONCATENATE(P$4,"+"),NieStac!$R46))=FALSE,IF(ISERR(FIND(CONCATENATE(P$4,"++"),NieStac!$R46))=FALSE,IF(ISERR(FIND(CONCATENATE(P$4,"+++"),NieStac!$R46))=FALSE,"+++","++"),"+")," ")," ")</f>
        <v>+</v>
      </c>
      <c r="Q39" s="16" t="str">
        <f>IF(ISERR(FIND(Q$4,NieStac!$R46))=FALSE,IF(ISERR(FIND(CONCATENATE(Q$4,"+"),NieStac!$R46))=FALSE,IF(ISERR(FIND(CONCATENATE(Q$4,"++"),NieStac!$R46))=FALSE,IF(ISERR(FIND(CONCATENATE(Q$4,"+++"),NieStac!$R46))=FALSE,"+++","++"),"+")," ")," ")</f>
        <v xml:space="preserve"> </v>
      </c>
      <c r="R39" s="16" t="str">
        <f>IF(ISERR(FIND(R$4,NieStac!$R46))=FALSE,IF(ISERR(FIND(CONCATENATE(R$4,"+"),NieStac!$R46))=FALSE,IF(ISERR(FIND(CONCATENATE(R$4,"++"),NieStac!$R46))=FALSE,IF(ISERR(FIND(CONCATENATE(R$4,"+++"),NieStac!$R46))=FALSE,"+++","++"),"+")," ")," ")</f>
        <v xml:space="preserve"> </v>
      </c>
      <c r="S39" s="16" t="str">
        <f>IF(ISERR(FIND(S$4,NieStac!$R46))=FALSE,IF(ISERR(FIND(CONCATENATE(S$4,"+"),NieStac!$R46))=FALSE,IF(ISERR(FIND(CONCATENATE(S$4,"++"),NieStac!$R46))=FALSE,IF(ISERR(FIND(CONCATENATE(S$4,"+++"),NieStac!$R46))=FALSE,"+++","++"),"+")," ")," ")</f>
        <v xml:space="preserve"> </v>
      </c>
      <c r="T39" s="94" t="str">
        <f>NieStac!$C46</f>
        <v>Narzędzia i metody programowania robotów autonomicznych</v>
      </c>
      <c r="U39" s="16" t="str">
        <f>IF(ISERR(FIND(U$4,NieStac!$S46))=FALSE,IF(ISERR(FIND(CONCATENATE(U$4,"+"),NieStac!$S46))=FALSE,IF(ISERR(FIND(CONCATENATE(U$4,"++"),NieStac!$S46))=FALSE,IF(ISERR(FIND(CONCATENATE(U$4,"+++"),NieStac!$S46))=FALSE,"+++","++"),"+")," ")," ")</f>
        <v xml:space="preserve"> </v>
      </c>
      <c r="V39" s="16" t="str">
        <f>IF(ISERR(FIND(V$4,NieStac!$S46))=FALSE,IF(ISERR(FIND(CONCATENATE(V$4,"+"),NieStac!$S46))=FALSE,IF(ISERR(FIND(CONCATENATE(V$4,"++"),NieStac!$S46))=FALSE,IF(ISERR(FIND(CONCATENATE(V$4,"+++"),NieStac!$S46))=FALSE,"+++","++"),"+")," ")," ")</f>
        <v xml:space="preserve"> </v>
      </c>
      <c r="W39" s="16" t="str">
        <f>IF(ISERR(FIND(W$4,NieStac!$S46))=FALSE,IF(ISERR(FIND(CONCATENATE(W$4,"+"),NieStac!$S46))=FALSE,IF(ISERR(FIND(CONCATENATE(W$4,"++"),NieStac!$S46))=FALSE,IF(ISERR(FIND(CONCATENATE(W$4,"+++"),NieStac!$S46))=FALSE,"+++","++"),"+")," ")," ")</f>
        <v xml:space="preserve"> </v>
      </c>
      <c r="X39" s="16" t="str">
        <f>IF(ISERR(FIND(X$4,NieStac!$S46))=FALSE,IF(ISERR(FIND(CONCATENATE(X$4,"+"),NieStac!$S46))=FALSE,IF(ISERR(FIND(CONCATENATE(X$4,"++"),NieStac!$S46))=FALSE,IF(ISERR(FIND(CONCATENATE(X$4,"+++"),NieStac!$S46))=FALSE,"+++","++"),"+")," ")," ")</f>
        <v xml:space="preserve"> </v>
      </c>
      <c r="Y39" s="16" t="str">
        <f>IF(ISERR(FIND(Y$4,NieStac!$S46))=FALSE,IF(ISERR(FIND(CONCATENATE(Y$4,"+"),NieStac!$S46))=FALSE,IF(ISERR(FIND(CONCATENATE(Y$4,"++"),NieStac!$S46))=FALSE,IF(ISERR(FIND(CONCATENATE(Y$4,"+++"),NieStac!$S46))=FALSE,"+++","++"),"+")," ")," ")</f>
        <v xml:space="preserve"> </v>
      </c>
      <c r="Z39" s="16" t="str">
        <f>IF(ISERR(FIND(Z$4,NieStac!$S46))=FALSE,IF(ISERR(FIND(CONCATENATE(Z$4,"+"),NieStac!$S46))=FALSE,IF(ISERR(FIND(CONCATENATE(Z$4,"++"),NieStac!$S46))=FALSE,IF(ISERR(FIND(CONCATENATE(Z$4,"+++"),NieStac!$S46))=FALSE,"+++","++"),"+")," ")," ")</f>
        <v xml:space="preserve"> </v>
      </c>
      <c r="AA39" s="16" t="str">
        <f>IF(ISERR(FIND(AA$4,NieStac!$S46))=FALSE,IF(ISERR(FIND(CONCATENATE(AA$4,"+"),NieStac!$S46))=FALSE,IF(ISERR(FIND(CONCATENATE(AA$4,"++"),NieStac!$S46))=FALSE,IF(ISERR(FIND(CONCATENATE(AA$4,"+++"),NieStac!$S46))=FALSE,"+++","++"),"+")," ")," ")</f>
        <v xml:space="preserve"> </v>
      </c>
      <c r="AB39" s="16" t="str">
        <f>IF(ISERR(FIND(AB$4,NieStac!$S46))=FALSE,IF(ISERR(FIND(CONCATENATE(AB$4,"+"),NieStac!$S46))=FALSE,IF(ISERR(FIND(CONCATENATE(AB$4,"++"),NieStac!$S46))=FALSE,IF(ISERR(FIND(CONCATENATE(AB$4,"+++"),NieStac!$S46))=FALSE,"+++","++"),"+")," ")," ")</f>
        <v xml:space="preserve"> </v>
      </c>
      <c r="AC39" s="16" t="str">
        <f>IF(ISERR(FIND(AC$4,NieStac!$S46))=FALSE,IF(ISERR(FIND(CONCATENATE(AC$4,"+"),NieStac!$S46))=FALSE,IF(ISERR(FIND(CONCATENATE(AC$4,"++"),NieStac!$S46))=FALSE,IF(ISERR(FIND(CONCATENATE(AC$4,"+++"),NieStac!$S46))=FALSE,"+++","++"),"+")," ")," ")</f>
        <v xml:space="preserve"> </v>
      </c>
      <c r="AD39" s="16" t="str">
        <f>IF(ISERR(FIND(AD$4,NieStac!$S46))=FALSE,IF(ISERR(FIND(CONCATENATE(AD$4,"+"),NieStac!$S46))=FALSE,IF(ISERR(FIND(CONCATENATE(AD$4,"++"),NieStac!$S46))=FALSE,IF(ISERR(FIND(CONCATENATE(AD$4,"+++"),NieStac!$S46))=FALSE,"+++","++"),"+")," ")," ")</f>
        <v xml:space="preserve"> </v>
      </c>
      <c r="AE39" s="16" t="str">
        <f>IF(ISERR(FIND(AE$4,NieStac!$S46))=FALSE,IF(ISERR(FIND(CONCATENATE(AE$4,"+"),NieStac!$S46))=FALSE,IF(ISERR(FIND(CONCATENATE(AE$4,"++"),NieStac!$S46))=FALSE,IF(ISERR(FIND(CONCATENATE(AE$4,"+++"),NieStac!$S46))=FALSE,"+++","++"),"+")," ")," ")</f>
        <v xml:space="preserve"> </v>
      </c>
      <c r="AF39" s="16" t="str">
        <f>IF(ISERR(FIND(AF$4,NieStac!$S46))=FALSE,IF(ISERR(FIND(CONCATENATE(AF$4,"+"),NieStac!$S46))=FALSE,IF(ISERR(FIND(CONCATENATE(AF$4,"++"),NieStac!$S46))=FALSE,IF(ISERR(FIND(CONCATENATE(AF$4,"+++"),NieStac!$S46))=FALSE,"+++","++"),"+")," ")," ")</f>
        <v>+</v>
      </c>
      <c r="AG39" s="16" t="str">
        <f>IF(ISERR(FIND(AG$4,NieStac!$S46))=FALSE,IF(ISERR(FIND(CONCATENATE(AG$4,"+"),NieStac!$S46))=FALSE,IF(ISERR(FIND(CONCATENATE(AG$4,"++"),NieStac!$S46))=FALSE,IF(ISERR(FIND(CONCATENATE(AG$4,"+++"),NieStac!$S46))=FALSE,"+++","++"),"+")," ")," ")</f>
        <v xml:space="preserve"> </v>
      </c>
      <c r="AH39" s="16" t="str">
        <f>IF(ISERR(FIND(AH$4,NieStac!$S46))=FALSE,IF(ISERR(FIND(CONCATENATE(AH$4,"+"),NieStac!$S46))=FALSE,IF(ISERR(FIND(CONCATENATE(AH$4,"++"),NieStac!$S46))=FALSE,IF(ISERR(FIND(CONCATENATE(AH$4,"+++"),NieStac!$S46))=FALSE,"+++","++"),"+")," ")," ")</f>
        <v xml:space="preserve"> </v>
      </c>
      <c r="AI39" s="16" t="str">
        <f>IF(ISERR(FIND(AI$4,NieStac!$S46))=FALSE,IF(ISERR(FIND(CONCATENATE(AI$4,"+"),NieStac!$S46))=FALSE,IF(ISERR(FIND(CONCATENATE(AI$4,"++"),NieStac!$S46))=FALSE,IF(ISERR(FIND(CONCATENATE(AI$4,"+++"),NieStac!$S46))=FALSE,"+++","++"),"+")," ")," ")</f>
        <v xml:space="preserve"> </v>
      </c>
      <c r="AJ39" s="16" t="str">
        <f>IF(ISERR(FIND(AJ$4,NieStac!$S46))=FALSE,IF(ISERR(FIND(CONCATENATE(AJ$4,"+"),NieStac!$S46))=FALSE,IF(ISERR(FIND(CONCATENATE(AJ$4,"++"),NieStac!$S46))=FALSE,IF(ISERR(FIND(CONCATENATE(AJ$4,"+++"),NieStac!$S46))=FALSE,"+++","++"),"+")," ")," ")</f>
        <v xml:space="preserve"> </v>
      </c>
      <c r="AK39" s="16" t="str">
        <f>IF(ISERR(FIND(AK$4,NieStac!$S46))=FALSE,IF(ISERR(FIND(CONCATENATE(AK$4,"+"),NieStac!$S46))=FALSE,IF(ISERR(FIND(CONCATENATE(AK$4,"++"),NieStac!$S46))=FALSE,IF(ISERR(FIND(CONCATENATE(AK$4,"+++"),NieStac!$S46))=FALSE,"+++","++"),"+")," ")," ")</f>
        <v xml:space="preserve"> </v>
      </c>
      <c r="AL39" s="16" t="str">
        <f>IF(ISERR(FIND(AL$4,NieStac!$S46))=FALSE,IF(ISERR(FIND(CONCATENATE(AL$4,"+"),NieStac!$S46))=FALSE,IF(ISERR(FIND(CONCATENATE(AL$4,"++"),NieStac!$S46))=FALSE,IF(ISERR(FIND(CONCATENATE(AL$4,"+++"),NieStac!$S46))=FALSE,"+++","++"),"+")," ")," ")</f>
        <v xml:space="preserve"> </v>
      </c>
      <c r="AM39" s="16" t="str">
        <f>IF(ISERR(FIND(AM$4,NieStac!$S46))=FALSE,IF(ISERR(FIND(CONCATENATE(AM$4,"+"),NieStac!$S46))=FALSE,IF(ISERR(FIND(CONCATENATE(AM$4,"++"),NieStac!$S46))=FALSE,IF(ISERR(FIND(CONCATENATE(AM$4,"+++"),NieStac!$S46))=FALSE,"+++","++"),"+")," ")," ")</f>
        <v xml:space="preserve"> </v>
      </c>
      <c r="AN39" s="16" t="str">
        <f>IF(ISERR(FIND(AN$4,NieStac!$S46))=FALSE,IF(ISERR(FIND(CONCATENATE(AN$4,"+"),NieStac!$S46))=FALSE,IF(ISERR(FIND(CONCATENATE(AN$4,"++"),NieStac!$S46))=FALSE,IF(ISERR(FIND(CONCATENATE(AN$4,"+++"),NieStac!$S46))=FALSE,"+++","++"),"+")," ")," ")</f>
        <v xml:space="preserve"> </v>
      </c>
      <c r="AO39" s="16" t="str">
        <f>IF(ISERR(FIND(AO$4,NieStac!$S46))=FALSE,IF(ISERR(FIND(CONCATENATE(AO$4,"+"),NieStac!$S46))=FALSE,IF(ISERR(FIND(CONCATENATE(AO$4,"++"),NieStac!$S46))=FALSE,IF(ISERR(FIND(CONCATENATE(AO$4,"+++"),NieStac!$S46))=FALSE,"+++","++"),"+")," ")," ")</f>
        <v xml:space="preserve"> </v>
      </c>
      <c r="AP39" s="16" t="str">
        <f>IF(ISERR(FIND(AP$4,NieStac!$S46))=FALSE,IF(ISERR(FIND(CONCATENATE(AP$4,"+"),NieStac!$S46))=FALSE,IF(ISERR(FIND(CONCATENATE(AP$4,"++"),NieStac!$S46))=FALSE,IF(ISERR(FIND(CONCATENATE(AP$4,"+++"),NieStac!$S46))=FALSE,"+++","++"),"+")," ")," ")</f>
        <v xml:space="preserve"> </v>
      </c>
      <c r="AQ39" s="16" t="str">
        <f>IF(ISERR(FIND(AQ$4,NieStac!$S46))=FALSE,IF(ISERR(FIND(CONCATENATE(AQ$4,"+"),NieStac!$S46))=FALSE,IF(ISERR(FIND(CONCATENATE(AQ$4,"++"),NieStac!$S46))=FALSE,IF(ISERR(FIND(CONCATENATE(AQ$4,"+++"),NieStac!$S46))=FALSE,"+++","++"),"+")," ")," ")</f>
        <v xml:space="preserve"> </v>
      </c>
      <c r="AR39" s="16" t="str">
        <f>IF(ISERR(FIND(AR$4,NieStac!$S46))=FALSE,IF(ISERR(FIND(CONCATENATE(AR$4,"+"),NieStac!$S46))=FALSE,IF(ISERR(FIND(CONCATENATE(AR$4,"++"),NieStac!$S46))=FALSE,IF(ISERR(FIND(CONCATENATE(AR$4,"+++"),NieStac!$S46))=FALSE,"+++","++"),"+")," ")," ")</f>
        <v xml:space="preserve"> </v>
      </c>
      <c r="AS39" s="16" t="str">
        <f>IF(ISERR(FIND(AS$4,NieStac!$S46))=FALSE,IF(ISERR(FIND(CONCATENATE(AS$4,"+"),NieStac!$S46))=FALSE,IF(ISERR(FIND(CONCATENATE(AS$4,"++"),NieStac!$S46))=FALSE,IF(ISERR(FIND(CONCATENATE(AS$4,"+++"),NieStac!$S46))=FALSE,"+++","++"),"+")," ")," ")</f>
        <v>+</v>
      </c>
      <c r="AT39" s="16" t="str">
        <f>IF(ISERR(FIND(AT$4,NieStac!$S46))=FALSE,IF(ISERR(FIND(CONCATENATE(AT$4,"+"),NieStac!$S46))=FALSE,IF(ISERR(FIND(CONCATENATE(AT$4,"++"),NieStac!$S46))=FALSE,IF(ISERR(FIND(CONCATENATE(AT$4,"+++"),NieStac!$S46))=FALSE,"+++","++"),"+")," ")," ")</f>
        <v>+</v>
      </c>
      <c r="AU39" s="16" t="str">
        <f>IF(ISERR(FIND(AU$4,NieStac!$S46))=FALSE,IF(ISERR(FIND(CONCATENATE(AU$4,"+"),NieStac!$S46))=FALSE,IF(ISERR(FIND(CONCATENATE(AU$4,"++"),NieStac!$S46))=FALSE,IF(ISERR(FIND(CONCATENATE(AU$4,"+++"),NieStac!$S46))=FALSE,"+++","++"),"+")," ")," ")</f>
        <v xml:space="preserve"> </v>
      </c>
      <c r="AV39" s="94" t="str">
        <f>NieStac!$C46</f>
        <v>Narzędzia i metody programowania robotów autonomicznych</v>
      </c>
      <c r="AW39" s="16" t="str">
        <f>IF(ISERR(FIND(AW$4,NieStac!$T46))=FALSE,IF(ISERR(FIND(CONCATENATE(AW$4,"+"),NieStac!$T46))=FALSE,IF(ISERR(FIND(CONCATENATE(AW$4,"++"),NieStac!$T46))=FALSE,IF(ISERR(FIND(CONCATENATE(AW$4,"+++"),NieStac!$T46))=FALSE,"+++","++"),"+")," ")," ")</f>
        <v xml:space="preserve"> </v>
      </c>
      <c r="AX39" s="16" t="str">
        <f>IF(ISERR(FIND(AX$4,NieStac!$T46))=FALSE,IF(ISERR(FIND(CONCATENATE(AX$4,"+"),NieStac!$T46))=FALSE,IF(ISERR(FIND(CONCATENATE(AX$4,"++"),NieStac!$T46))=FALSE,IF(ISERR(FIND(CONCATENATE(AX$4,"+++"),NieStac!$T46))=FALSE,"+++","++"),"+")," ")," ")</f>
        <v xml:space="preserve"> </v>
      </c>
      <c r="AY39" s="16" t="str">
        <f>IF(ISERR(FIND(AY$4,NieStac!$T46))=FALSE,IF(ISERR(FIND(CONCATENATE(AY$4,"+"),NieStac!$T46))=FALSE,IF(ISERR(FIND(CONCATENATE(AY$4,"++"),NieStac!$T46))=FALSE,IF(ISERR(FIND(CONCATENATE(AY$4,"+++"),NieStac!$T46))=FALSE,"+++","++"),"+")," ")," ")</f>
        <v xml:space="preserve"> </v>
      </c>
      <c r="AZ39" s="16" t="str">
        <f>IF(ISERR(FIND(AZ$4,NieStac!$T46))=FALSE,IF(ISERR(FIND(CONCATENATE(AZ$4,"+"),NieStac!$T46))=FALSE,IF(ISERR(FIND(CONCATENATE(AZ$4,"++"),NieStac!$T46))=FALSE,IF(ISERR(FIND(CONCATENATE(AZ$4,"+++"),NieStac!$T46))=FALSE,"+++","++"),"+")," ")," ")</f>
        <v>+</v>
      </c>
      <c r="BA39" s="16" t="str">
        <f>IF(ISERR(FIND(BA$4,NieStac!$T46))=FALSE,IF(ISERR(FIND(CONCATENATE(BA$4,"+"),NieStac!$T46))=FALSE,IF(ISERR(FIND(CONCATENATE(BA$4,"++"),NieStac!$T46))=FALSE,IF(ISERR(FIND(CONCATENATE(BA$4,"+++"),NieStac!$T46))=FALSE,"+++","++"),"+")," ")," ")</f>
        <v xml:space="preserve"> </v>
      </c>
      <c r="BB39" s="16" t="str">
        <f>IF(ISERR(FIND(BB$4,NieStac!$T46))=FALSE,IF(ISERR(FIND(CONCATENATE(BB$4,"+"),NieStac!$T46))=FALSE,IF(ISERR(FIND(CONCATENATE(BB$4,"++"),NieStac!$T46))=FALSE,IF(ISERR(FIND(CONCATENATE(BB$4,"+++"),NieStac!$T46))=FALSE,"+++","++"),"+")," ")," ")</f>
        <v xml:space="preserve"> </v>
      </c>
    </row>
    <row r="40" spans="1:54" ht="24.75" customHeight="1">
      <c r="A40" s="94" t="str">
        <f>NieStac!$C47</f>
        <v>Język obcy</v>
      </c>
      <c r="B40" s="16" t="str">
        <f>IF(ISERR(FIND(B$4,NieStac!$R47))=FALSE,IF(ISERR(FIND(CONCATENATE(B$4,"+"),NieStac!$R47))=FALSE,IF(ISERR(FIND(CONCATENATE(B$4,"++"),NieStac!$R47))=FALSE,IF(ISERR(FIND(CONCATENATE(B$4,"+++"),NieStac!$R47))=FALSE,"+++","++"),"+")," ")," ")</f>
        <v xml:space="preserve"> </v>
      </c>
      <c r="C40" s="16" t="str">
        <f>IF(ISERR(FIND(C$4,NieStac!$R47))=FALSE,IF(ISERR(FIND(CONCATENATE(C$4,"+"),NieStac!$R47))=FALSE,IF(ISERR(FIND(CONCATENATE(C$4,"++"),NieStac!$R47))=FALSE,IF(ISERR(FIND(CONCATENATE(C$4,"+++"),NieStac!$R47))=FALSE,"+++","++"),"+")," ")," ")</f>
        <v xml:space="preserve"> </v>
      </c>
      <c r="D40" s="16" t="str">
        <f>IF(ISERR(FIND(D$4,NieStac!$R47))=FALSE,IF(ISERR(FIND(CONCATENATE(D$4,"+"),NieStac!$R47))=FALSE,IF(ISERR(FIND(CONCATENATE(D$4,"++"),NieStac!$R47))=FALSE,IF(ISERR(FIND(CONCATENATE(D$4,"+++"),NieStac!$R47))=FALSE,"+++","++"),"+")," ")," ")</f>
        <v xml:space="preserve"> </v>
      </c>
      <c r="E40" s="16" t="str">
        <f>IF(ISERR(FIND(E$4,NieStac!$R47))=FALSE,IF(ISERR(FIND(CONCATENATE(E$4,"+"),NieStac!$R47))=FALSE,IF(ISERR(FIND(CONCATENATE(E$4,"++"),NieStac!$R47))=FALSE,IF(ISERR(FIND(CONCATENATE(E$4,"+++"),NieStac!$R47))=FALSE,"+++","++"),"+")," ")," ")</f>
        <v xml:space="preserve"> </v>
      </c>
      <c r="F40" s="16" t="str">
        <f>IF(ISERR(FIND(F$4,NieStac!$R47))=FALSE,IF(ISERR(FIND(CONCATENATE(F$4,"+"),NieStac!$R47))=FALSE,IF(ISERR(FIND(CONCATENATE(F$4,"++"),NieStac!$R47))=FALSE,IF(ISERR(FIND(CONCATENATE(F$4,"+++"),NieStac!$R47))=FALSE,"+++","++"),"+")," ")," ")</f>
        <v xml:space="preserve"> </v>
      </c>
      <c r="G40" s="16" t="str">
        <f>IF(ISERR(FIND(G$4,NieStac!$R47))=FALSE,IF(ISERR(FIND(CONCATENATE(G$4,"+"),NieStac!$R47))=FALSE,IF(ISERR(FIND(CONCATENATE(G$4,"++"),NieStac!$R47))=FALSE,IF(ISERR(FIND(CONCATENATE(G$4,"+++"),NieStac!$R47))=FALSE,"+++","++"),"+")," ")," ")</f>
        <v xml:space="preserve"> </v>
      </c>
      <c r="H40" s="16" t="str">
        <f>IF(ISERR(FIND(H$4,NieStac!$R47))=FALSE,IF(ISERR(FIND(CONCATENATE(H$4,"+"),NieStac!$R47))=FALSE,IF(ISERR(FIND(CONCATENATE(H$4,"++"),NieStac!$R47))=FALSE,IF(ISERR(FIND(CONCATENATE(H$4,"+++"),NieStac!$R47))=FALSE,"+++","++"),"+")," ")," ")</f>
        <v xml:space="preserve"> </v>
      </c>
      <c r="I40" s="16" t="str">
        <f>IF(ISERR(FIND(I$4,NieStac!$R47))=FALSE,IF(ISERR(FIND(CONCATENATE(I$4,"+"),NieStac!$R47))=FALSE,IF(ISERR(FIND(CONCATENATE(I$4,"++"),NieStac!$R47))=FALSE,IF(ISERR(FIND(CONCATENATE(I$4,"+++"),NieStac!$R47))=FALSE,"+++","++"),"+")," ")," ")</f>
        <v xml:space="preserve"> </v>
      </c>
      <c r="J40" s="16" t="str">
        <f>IF(ISERR(FIND(J$4,NieStac!$R47))=FALSE,IF(ISERR(FIND(CONCATENATE(J$4,"+"),NieStac!$R47))=FALSE,IF(ISERR(FIND(CONCATENATE(J$4,"++"),NieStac!$R47))=FALSE,IF(ISERR(FIND(CONCATENATE(J$4,"+++"),NieStac!$R47))=FALSE,"+++","++"),"+")," ")," ")</f>
        <v xml:space="preserve"> </v>
      </c>
      <c r="K40" s="16" t="str">
        <f>IF(ISERR(FIND(K$4,NieStac!$R47))=FALSE,IF(ISERR(FIND(CONCATENATE(K$4,"+"),NieStac!$R47))=FALSE,IF(ISERR(FIND(CONCATENATE(K$4,"++"),NieStac!$R47))=FALSE,IF(ISERR(FIND(CONCATENATE(K$4,"+++"),NieStac!$R47))=FALSE,"+++","++"),"+")," ")," ")</f>
        <v xml:space="preserve"> </v>
      </c>
      <c r="L40" s="16" t="str">
        <f>IF(ISERR(FIND(L$4,NieStac!$R47))=FALSE,IF(ISERR(FIND(CONCATENATE(L$4,"+"),NieStac!$R47))=FALSE,IF(ISERR(FIND(CONCATENATE(L$4,"++"),NieStac!$R47))=FALSE,IF(ISERR(FIND(CONCATENATE(L$4,"+++"),NieStac!$R47))=FALSE,"+++","++"),"+")," ")," ")</f>
        <v xml:space="preserve"> </v>
      </c>
      <c r="M40" s="16" t="str">
        <f>IF(ISERR(FIND(M$4,NieStac!$R47))=FALSE,IF(ISERR(FIND(CONCATENATE(M$4,"+"),NieStac!$R47))=FALSE,IF(ISERR(FIND(CONCATENATE(M$4,"++"),NieStac!$R47))=FALSE,IF(ISERR(FIND(CONCATENATE(M$4,"+++"),NieStac!$R47))=FALSE,"+++","++"),"+")," ")," ")</f>
        <v xml:space="preserve"> </v>
      </c>
      <c r="N40" s="16" t="str">
        <f>IF(ISERR(FIND(N$4,NieStac!$R47))=FALSE,IF(ISERR(FIND(CONCATENATE(N$4,"+"),NieStac!$R47))=FALSE,IF(ISERR(FIND(CONCATENATE(N$4,"++"),NieStac!$R47))=FALSE,IF(ISERR(FIND(CONCATENATE(N$4,"+++"),NieStac!$R47))=FALSE,"+++","++"),"+")," ")," ")</f>
        <v xml:space="preserve"> </v>
      </c>
      <c r="O40" s="16" t="str">
        <f>IF(ISERR(FIND(O$4,NieStac!$R47))=FALSE,IF(ISERR(FIND(CONCATENATE(O$4,"+"),NieStac!$R47))=FALSE,IF(ISERR(FIND(CONCATENATE(O$4,"++"),NieStac!$R47))=FALSE,IF(ISERR(FIND(CONCATENATE(O$4,"+++"),NieStac!$R47))=FALSE,"+++","++"),"+")," ")," ")</f>
        <v xml:space="preserve"> </v>
      </c>
      <c r="P40" s="16" t="str">
        <f>IF(ISERR(FIND(P$4,NieStac!$R47))=FALSE,IF(ISERR(FIND(CONCATENATE(P$4,"+"),NieStac!$R47))=FALSE,IF(ISERR(FIND(CONCATENATE(P$4,"++"),NieStac!$R47))=FALSE,IF(ISERR(FIND(CONCATENATE(P$4,"+++"),NieStac!$R47))=FALSE,"+++","++"),"+")," ")," ")</f>
        <v xml:space="preserve"> </v>
      </c>
      <c r="Q40" s="16" t="str">
        <f>IF(ISERR(FIND(Q$4,NieStac!$R47))=FALSE,IF(ISERR(FIND(CONCATENATE(Q$4,"+"),NieStac!$R47))=FALSE,IF(ISERR(FIND(CONCATENATE(Q$4,"++"),NieStac!$R47))=FALSE,IF(ISERR(FIND(CONCATENATE(Q$4,"+++"),NieStac!$R47))=FALSE,"+++","++"),"+")," ")," ")</f>
        <v xml:space="preserve"> </v>
      </c>
      <c r="R40" s="16" t="str">
        <f>IF(ISERR(FIND(R$4,NieStac!$R47))=FALSE,IF(ISERR(FIND(CONCATENATE(R$4,"+"),NieStac!$R47))=FALSE,IF(ISERR(FIND(CONCATENATE(R$4,"++"),NieStac!$R47))=FALSE,IF(ISERR(FIND(CONCATENATE(R$4,"+++"),NieStac!$R47))=FALSE,"+++","++"),"+")," ")," ")</f>
        <v xml:space="preserve"> </v>
      </c>
      <c r="S40" s="16" t="str">
        <f>IF(ISERR(FIND(S$4,NieStac!$R47))=FALSE,IF(ISERR(FIND(CONCATENATE(S$4,"+"),NieStac!$R47))=FALSE,IF(ISERR(FIND(CONCATENATE(S$4,"++"),NieStac!$R47))=FALSE,IF(ISERR(FIND(CONCATENATE(S$4,"+++"),NieStac!$R47))=FALSE,"+++","++"),"+")," ")," ")</f>
        <v xml:space="preserve"> </v>
      </c>
      <c r="T40" s="94" t="str">
        <f>NieStac!$C47</f>
        <v>Język obcy</v>
      </c>
      <c r="U40" s="16" t="str">
        <f>IF(ISERR(FIND(U$4,NieStac!$S47))=FALSE,IF(ISERR(FIND(CONCATENATE(U$4,"+"),NieStac!$S47))=FALSE,IF(ISERR(FIND(CONCATENATE(U$4,"++"),NieStac!$S47))=FALSE,IF(ISERR(FIND(CONCATENATE(U$4,"+++"),NieStac!$S47))=FALSE,"+++","++"),"+")," ")," ")</f>
        <v>+</v>
      </c>
      <c r="V40" s="16" t="str">
        <f>IF(ISERR(FIND(V$4,NieStac!$S47))=FALSE,IF(ISERR(FIND(CONCATENATE(V$4,"+"),NieStac!$S47))=FALSE,IF(ISERR(FIND(CONCATENATE(V$4,"++"),NieStac!$S47))=FALSE,IF(ISERR(FIND(CONCATENATE(V$4,"+++"),NieStac!$S47))=FALSE,"+++","++"),"+")," ")," ")</f>
        <v>+</v>
      </c>
      <c r="W40" s="16" t="str">
        <f>IF(ISERR(FIND(W$4,NieStac!$S47))=FALSE,IF(ISERR(FIND(CONCATENATE(W$4,"+"),NieStac!$S47))=FALSE,IF(ISERR(FIND(CONCATENATE(W$4,"++"),NieStac!$S47))=FALSE,IF(ISERR(FIND(CONCATENATE(W$4,"+++"),NieStac!$S47))=FALSE,"+++","++"),"+")," ")," ")</f>
        <v xml:space="preserve"> </v>
      </c>
      <c r="X40" s="16" t="str">
        <f>IF(ISERR(FIND(X$4,NieStac!$S47))=FALSE,IF(ISERR(FIND(CONCATENATE(X$4,"+"),NieStac!$S47))=FALSE,IF(ISERR(FIND(CONCATENATE(X$4,"++"),NieStac!$S47))=FALSE,IF(ISERR(FIND(CONCATENATE(X$4,"+++"),NieStac!$S47))=FALSE,"+++","++"),"+")," ")," ")</f>
        <v>+</v>
      </c>
      <c r="Y40" s="16" t="str">
        <f>IF(ISERR(FIND(Y$4,NieStac!$S47))=FALSE,IF(ISERR(FIND(CONCATENATE(Y$4,"+"),NieStac!$S47))=FALSE,IF(ISERR(FIND(CONCATENATE(Y$4,"++"),NieStac!$S47))=FALSE,IF(ISERR(FIND(CONCATENATE(Y$4,"+++"),NieStac!$S47))=FALSE,"+++","++"),"+")," ")," ")</f>
        <v xml:space="preserve"> </v>
      </c>
      <c r="Z40" s="16" t="str">
        <f>IF(ISERR(FIND(Z$4,NieStac!$S47))=FALSE,IF(ISERR(FIND(CONCATENATE(Z$4,"+"),NieStac!$S47))=FALSE,IF(ISERR(FIND(CONCATENATE(Z$4,"++"),NieStac!$S47))=FALSE,IF(ISERR(FIND(CONCATENATE(Z$4,"+++"),NieStac!$S47))=FALSE,"+++","++"),"+")," ")," ")</f>
        <v>+</v>
      </c>
      <c r="AA40" s="16" t="str">
        <f>IF(ISERR(FIND(AA$4,NieStac!$S47))=FALSE,IF(ISERR(FIND(CONCATENATE(AA$4,"+"),NieStac!$S47))=FALSE,IF(ISERR(FIND(CONCATENATE(AA$4,"++"),NieStac!$S47))=FALSE,IF(ISERR(FIND(CONCATENATE(AA$4,"+++"),NieStac!$S47))=FALSE,"+++","++"),"+")," ")," ")</f>
        <v>+</v>
      </c>
      <c r="AB40" s="16" t="str">
        <f>IF(ISERR(FIND(AB$4,NieStac!$S47))=FALSE,IF(ISERR(FIND(CONCATENATE(AB$4,"+"),NieStac!$S47))=FALSE,IF(ISERR(FIND(CONCATENATE(AB$4,"++"),NieStac!$S47))=FALSE,IF(ISERR(FIND(CONCATENATE(AB$4,"+++"),NieStac!$S47))=FALSE,"+++","++"),"+")," ")," ")</f>
        <v xml:space="preserve"> </v>
      </c>
      <c r="AC40" s="16" t="str">
        <f>IF(ISERR(FIND(AC$4,NieStac!$S47))=FALSE,IF(ISERR(FIND(CONCATENATE(AC$4,"+"),NieStac!$S47))=FALSE,IF(ISERR(FIND(CONCATENATE(AC$4,"++"),NieStac!$S47))=FALSE,IF(ISERR(FIND(CONCATENATE(AC$4,"+++"),NieStac!$S47))=FALSE,"+++","++"),"+")," ")," ")</f>
        <v xml:space="preserve"> </v>
      </c>
      <c r="AD40" s="16" t="str">
        <f>IF(ISERR(FIND(AD$4,NieStac!$S47))=FALSE,IF(ISERR(FIND(CONCATENATE(AD$4,"+"),NieStac!$S47))=FALSE,IF(ISERR(FIND(CONCATENATE(AD$4,"++"),NieStac!$S47))=FALSE,IF(ISERR(FIND(CONCATENATE(AD$4,"+++"),NieStac!$S47))=FALSE,"+++","++"),"+")," ")," ")</f>
        <v xml:space="preserve"> </v>
      </c>
      <c r="AE40" s="16" t="str">
        <f>IF(ISERR(FIND(AE$4,NieStac!$S47))=FALSE,IF(ISERR(FIND(CONCATENATE(AE$4,"+"),NieStac!$S47))=FALSE,IF(ISERR(FIND(CONCATENATE(AE$4,"++"),NieStac!$S47))=FALSE,IF(ISERR(FIND(CONCATENATE(AE$4,"+++"),NieStac!$S47))=FALSE,"+++","++"),"+")," ")," ")</f>
        <v xml:space="preserve"> </v>
      </c>
      <c r="AF40" s="16" t="str">
        <f>IF(ISERR(FIND(AF$4,NieStac!$S47))=FALSE,IF(ISERR(FIND(CONCATENATE(AF$4,"+"),NieStac!$S47))=FALSE,IF(ISERR(FIND(CONCATENATE(AF$4,"++"),NieStac!$S47))=FALSE,IF(ISERR(FIND(CONCATENATE(AF$4,"+++"),NieStac!$S47))=FALSE,"+++","++"),"+")," ")," ")</f>
        <v xml:space="preserve"> </v>
      </c>
      <c r="AG40" s="16" t="str">
        <f>IF(ISERR(FIND(AG$4,NieStac!$S47))=FALSE,IF(ISERR(FIND(CONCATENATE(AG$4,"+"),NieStac!$S47))=FALSE,IF(ISERR(FIND(CONCATENATE(AG$4,"++"),NieStac!$S47))=FALSE,IF(ISERR(FIND(CONCATENATE(AG$4,"+++"),NieStac!$S47))=FALSE,"+++","++"),"+")," ")," ")</f>
        <v xml:space="preserve"> </v>
      </c>
      <c r="AH40" s="16" t="str">
        <f>IF(ISERR(FIND(AH$4,NieStac!$S47))=FALSE,IF(ISERR(FIND(CONCATENATE(AH$4,"+"),NieStac!$S47))=FALSE,IF(ISERR(FIND(CONCATENATE(AH$4,"++"),NieStac!$S47))=FALSE,IF(ISERR(FIND(CONCATENATE(AH$4,"+++"),NieStac!$S47))=FALSE,"+++","++"),"+")," ")," ")</f>
        <v xml:space="preserve"> </v>
      </c>
      <c r="AI40" s="16" t="str">
        <f>IF(ISERR(FIND(AI$4,NieStac!$S47))=FALSE,IF(ISERR(FIND(CONCATENATE(AI$4,"+"),NieStac!$S47))=FALSE,IF(ISERR(FIND(CONCATENATE(AI$4,"++"),NieStac!$S47))=FALSE,IF(ISERR(FIND(CONCATENATE(AI$4,"+++"),NieStac!$S47))=FALSE,"+++","++"),"+")," ")," ")</f>
        <v xml:space="preserve"> </v>
      </c>
      <c r="AJ40" s="16" t="str">
        <f>IF(ISERR(FIND(AJ$4,NieStac!$S47))=FALSE,IF(ISERR(FIND(CONCATENATE(AJ$4,"+"),NieStac!$S47))=FALSE,IF(ISERR(FIND(CONCATENATE(AJ$4,"++"),NieStac!$S47))=FALSE,IF(ISERR(FIND(CONCATENATE(AJ$4,"+++"),NieStac!$S47))=FALSE,"+++","++"),"+")," ")," ")</f>
        <v xml:space="preserve"> </v>
      </c>
      <c r="AK40" s="16" t="str">
        <f>IF(ISERR(FIND(AK$4,NieStac!$S47))=FALSE,IF(ISERR(FIND(CONCATENATE(AK$4,"+"),NieStac!$S47))=FALSE,IF(ISERR(FIND(CONCATENATE(AK$4,"++"),NieStac!$S47))=FALSE,IF(ISERR(FIND(CONCATENATE(AK$4,"+++"),NieStac!$S47))=FALSE,"+++","++"),"+")," ")," ")</f>
        <v xml:space="preserve"> </v>
      </c>
      <c r="AL40" s="16" t="str">
        <f>IF(ISERR(FIND(AL$4,NieStac!$S47))=FALSE,IF(ISERR(FIND(CONCATENATE(AL$4,"+"),NieStac!$S47))=FALSE,IF(ISERR(FIND(CONCATENATE(AL$4,"++"),NieStac!$S47))=FALSE,IF(ISERR(FIND(CONCATENATE(AL$4,"+++"),NieStac!$S47))=FALSE,"+++","++"),"+")," ")," ")</f>
        <v xml:space="preserve"> </v>
      </c>
      <c r="AM40" s="16" t="str">
        <f>IF(ISERR(FIND(AM$4,NieStac!$S47))=FALSE,IF(ISERR(FIND(CONCATENATE(AM$4,"+"),NieStac!$S47))=FALSE,IF(ISERR(FIND(CONCATENATE(AM$4,"++"),NieStac!$S47))=FALSE,IF(ISERR(FIND(CONCATENATE(AM$4,"+++"),NieStac!$S47))=FALSE,"+++","++"),"+")," ")," ")</f>
        <v xml:space="preserve"> </v>
      </c>
      <c r="AN40" s="16" t="str">
        <f>IF(ISERR(FIND(AN$4,NieStac!$S47))=FALSE,IF(ISERR(FIND(CONCATENATE(AN$4,"+"),NieStac!$S47))=FALSE,IF(ISERR(FIND(CONCATENATE(AN$4,"++"),NieStac!$S47))=FALSE,IF(ISERR(FIND(CONCATENATE(AN$4,"+++"),NieStac!$S47))=FALSE,"+++","++"),"+")," ")," ")</f>
        <v xml:space="preserve"> </v>
      </c>
      <c r="AO40" s="16" t="str">
        <f>IF(ISERR(FIND(AO$4,NieStac!$S47))=FALSE,IF(ISERR(FIND(CONCATENATE(AO$4,"+"),NieStac!$S47))=FALSE,IF(ISERR(FIND(CONCATENATE(AO$4,"++"),NieStac!$S47))=FALSE,IF(ISERR(FIND(CONCATENATE(AO$4,"+++"),NieStac!$S47))=FALSE,"+++","++"),"+")," ")," ")</f>
        <v xml:space="preserve"> </v>
      </c>
      <c r="AP40" s="16" t="str">
        <f>IF(ISERR(FIND(AP$4,NieStac!$S47))=FALSE,IF(ISERR(FIND(CONCATENATE(AP$4,"+"),NieStac!$S47))=FALSE,IF(ISERR(FIND(CONCATENATE(AP$4,"++"),NieStac!$S47))=FALSE,IF(ISERR(FIND(CONCATENATE(AP$4,"+++"),NieStac!$S47))=FALSE,"+++","++"),"+")," ")," ")</f>
        <v xml:space="preserve"> </v>
      </c>
      <c r="AQ40" s="16" t="str">
        <f>IF(ISERR(FIND(AQ$4,NieStac!$S47))=FALSE,IF(ISERR(FIND(CONCATENATE(AQ$4,"+"),NieStac!$S47))=FALSE,IF(ISERR(FIND(CONCATENATE(AQ$4,"++"),NieStac!$S47))=FALSE,IF(ISERR(FIND(CONCATENATE(AQ$4,"+++"),NieStac!$S47))=FALSE,"+++","++"),"+")," ")," ")</f>
        <v xml:space="preserve"> </v>
      </c>
      <c r="AR40" s="16" t="str">
        <f>IF(ISERR(FIND(AR$4,NieStac!$S47))=FALSE,IF(ISERR(FIND(CONCATENATE(AR$4,"+"),NieStac!$S47))=FALSE,IF(ISERR(FIND(CONCATENATE(AR$4,"++"),NieStac!$S47))=FALSE,IF(ISERR(FIND(CONCATENATE(AR$4,"+++"),NieStac!$S47))=FALSE,"+++","++"),"+")," ")," ")</f>
        <v xml:space="preserve"> </v>
      </c>
      <c r="AS40" s="16" t="str">
        <f>IF(ISERR(FIND(AS$4,NieStac!$S47))=FALSE,IF(ISERR(FIND(CONCATENATE(AS$4,"+"),NieStac!$S47))=FALSE,IF(ISERR(FIND(CONCATENATE(AS$4,"++"),NieStac!$S47))=FALSE,IF(ISERR(FIND(CONCATENATE(AS$4,"+++"),NieStac!$S47))=FALSE,"+++","++"),"+")," ")," ")</f>
        <v xml:space="preserve"> </v>
      </c>
      <c r="AT40" s="16" t="str">
        <f>IF(ISERR(FIND(AT$4,NieStac!$S47))=FALSE,IF(ISERR(FIND(CONCATENATE(AT$4,"+"),NieStac!$S47))=FALSE,IF(ISERR(FIND(CONCATENATE(AT$4,"++"),NieStac!$S47))=FALSE,IF(ISERR(FIND(CONCATENATE(AT$4,"+++"),NieStac!$S47))=FALSE,"+++","++"),"+")," ")," ")</f>
        <v xml:space="preserve"> </v>
      </c>
      <c r="AU40" s="16" t="str">
        <f>IF(ISERR(FIND(AU$4,NieStac!$S47))=FALSE,IF(ISERR(FIND(CONCATENATE(AU$4,"+"),NieStac!$S47))=FALSE,IF(ISERR(FIND(CONCATENATE(AU$4,"++"),NieStac!$S47))=FALSE,IF(ISERR(FIND(CONCATENATE(AU$4,"+++"),NieStac!$S47))=FALSE,"+++","++"),"+")," ")," ")</f>
        <v xml:space="preserve"> </v>
      </c>
      <c r="AV40" s="94" t="str">
        <f>NieStac!$C47</f>
        <v>Język obcy</v>
      </c>
      <c r="AW40" s="16" t="str">
        <f>IF(ISERR(FIND(AW$4,NieStac!$T47))=FALSE,IF(ISERR(FIND(CONCATENATE(AW$4,"+"),NieStac!$T47))=FALSE,IF(ISERR(FIND(CONCATENATE(AW$4,"++"),NieStac!$T47))=FALSE,IF(ISERR(FIND(CONCATENATE(AW$4,"+++"),NieStac!$T47))=FALSE,"+++","++"),"+")," ")," ")</f>
        <v xml:space="preserve"> </v>
      </c>
      <c r="AX40" s="16" t="str">
        <f>IF(ISERR(FIND(AX$4,NieStac!$T47))=FALSE,IF(ISERR(FIND(CONCATENATE(AX$4,"+"),NieStac!$T47))=FALSE,IF(ISERR(FIND(CONCATENATE(AX$4,"++"),NieStac!$T47))=FALSE,IF(ISERR(FIND(CONCATENATE(AX$4,"+++"),NieStac!$T47))=FALSE,"+++","++"),"+")," ")," ")</f>
        <v xml:space="preserve"> </v>
      </c>
      <c r="AY40" s="16" t="str">
        <f>IF(ISERR(FIND(AY$4,NieStac!$T47))=FALSE,IF(ISERR(FIND(CONCATENATE(AY$4,"+"),NieStac!$T47))=FALSE,IF(ISERR(FIND(CONCATENATE(AY$4,"++"),NieStac!$T47))=FALSE,IF(ISERR(FIND(CONCATENATE(AY$4,"+++"),NieStac!$T47))=FALSE,"+++","++"),"+")," ")," ")</f>
        <v xml:space="preserve"> </v>
      </c>
      <c r="AZ40" s="16" t="str">
        <f>IF(ISERR(FIND(AZ$4,NieStac!$T47))=FALSE,IF(ISERR(FIND(CONCATENATE(AZ$4,"+"),NieStac!$T47))=FALSE,IF(ISERR(FIND(CONCATENATE(AZ$4,"++"),NieStac!$T47))=FALSE,IF(ISERR(FIND(CONCATENATE(AZ$4,"+++"),NieStac!$T47))=FALSE,"+++","++"),"+")," ")," ")</f>
        <v xml:space="preserve"> </v>
      </c>
      <c r="BA40" s="16" t="str">
        <f>IF(ISERR(FIND(BA$4,NieStac!$T47))=FALSE,IF(ISERR(FIND(CONCATENATE(BA$4,"+"),NieStac!$T47))=FALSE,IF(ISERR(FIND(CONCATENATE(BA$4,"++"),NieStac!$T47))=FALSE,IF(ISERR(FIND(CONCATENATE(BA$4,"+++"),NieStac!$T47))=FALSE,"+++","++"),"+")," ")," ")</f>
        <v xml:space="preserve"> </v>
      </c>
      <c r="BB40" s="16" t="str">
        <f>IF(ISERR(FIND(BB$4,NieStac!$T47))=FALSE,IF(ISERR(FIND(CONCATENATE(BB$4,"+"),NieStac!$T47))=FALSE,IF(ISERR(FIND(CONCATENATE(BB$4,"++"),NieStac!$T47))=FALSE,IF(ISERR(FIND(CONCATENATE(BB$4,"+++"),NieStac!$T47))=FALSE,"+++","++"),"+")," ")," ")</f>
        <v>+</v>
      </c>
    </row>
    <row r="41" spans="1:54" ht="14.25" hidden="1" customHeight="1">
      <c r="A41" s="9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94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94"/>
      <c r="AW41" s="16"/>
      <c r="AX41" s="16"/>
      <c r="AY41" s="16"/>
      <c r="AZ41" s="16"/>
      <c r="BA41" s="16"/>
      <c r="BB41" s="16"/>
    </row>
    <row r="42" spans="1:54" hidden="1">
      <c r="A42" s="9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9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94"/>
      <c r="AW42" s="16"/>
      <c r="AX42" s="16"/>
      <c r="AY42" s="16"/>
      <c r="AZ42" s="16"/>
      <c r="BA42" s="16"/>
      <c r="BB42" s="16"/>
    </row>
    <row r="43" spans="1:54" hidden="1">
      <c r="A43" s="9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94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94"/>
      <c r="AW43" s="16"/>
      <c r="AX43" s="16"/>
      <c r="AY43" s="16"/>
      <c r="AZ43" s="16"/>
      <c r="BA43" s="16"/>
      <c r="BB43" s="16"/>
    </row>
    <row r="44" spans="1:54">
      <c r="A44" s="171" t="str">
        <f>NieStac!$C50</f>
        <v>Semestr 4: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1" t="str">
        <f>NieStac!$C50</f>
        <v>Semestr 4: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71" t="str">
        <f>NieStac!$C50</f>
        <v>Semestr 4:</v>
      </c>
      <c r="AW44" s="16"/>
      <c r="AX44" s="16"/>
      <c r="AY44" s="16"/>
      <c r="AZ44" s="16"/>
      <c r="BA44" s="16"/>
      <c r="BB44" s="16"/>
    </row>
    <row r="45" spans="1:54" ht="24.75" customHeight="1">
      <c r="A45" s="94" t="str">
        <f>NieStac!$C52</f>
        <v xml:space="preserve">Inteligentne  systemy  pomiaru  i  sterowania  </v>
      </c>
      <c r="B45" s="16" t="str">
        <f>IF(ISERR(FIND(B$4,NieStac!$R52))=FALSE,IF(ISERR(FIND(CONCATENATE(B$4,"+"),NieStac!$R52))=FALSE,IF(ISERR(FIND(CONCATENATE(B$4,"++"),NieStac!$R52))=FALSE,IF(ISERR(FIND(CONCATENATE(B$4,"+++"),NieStac!$R52))=FALSE,"+++","++"),"+")," ")," ")</f>
        <v xml:space="preserve"> </v>
      </c>
      <c r="C45" s="16" t="str">
        <f>IF(ISERR(FIND(C$4,NieStac!$R52))=FALSE,IF(ISERR(FIND(CONCATENATE(C$4,"+"),NieStac!$R52))=FALSE,IF(ISERR(FIND(CONCATENATE(C$4,"++"),NieStac!$R52))=FALSE,IF(ISERR(FIND(CONCATENATE(C$4,"+++"),NieStac!$R52))=FALSE,"+++","++"),"+")," ")," ")</f>
        <v>+</v>
      </c>
      <c r="D45" s="16" t="str">
        <f>IF(ISERR(FIND(D$4,NieStac!$R52))=FALSE,IF(ISERR(FIND(CONCATENATE(D$4,"+"),NieStac!$R52))=FALSE,IF(ISERR(FIND(CONCATENATE(D$4,"++"),NieStac!$R52))=FALSE,IF(ISERR(FIND(CONCATENATE(D$4,"+++"),NieStac!$R52))=FALSE,"+++","++"),"+")," ")," ")</f>
        <v xml:space="preserve"> </v>
      </c>
      <c r="E45" s="16" t="str">
        <f>IF(ISERR(FIND(E$4,NieStac!$R52))=FALSE,IF(ISERR(FIND(CONCATENATE(E$4,"+"),NieStac!$R52))=FALSE,IF(ISERR(FIND(CONCATENATE(E$4,"++"),NieStac!$R52))=FALSE,IF(ISERR(FIND(CONCATENATE(E$4,"+++"),NieStac!$R52))=FALSE,"+++","++"),"+")," ")," ")</f>
        <v xml:space="preserve"> </v>
      </c>
      <c r="F45" s="16" t="str">
        <f>IF(ISERR(FIND(F$4,NieStac!$R52))=FALSE,IF(ISERR(FIND(CONCATENATE(F$4,"+"),NieStac!$R52))=FALSE,IF(ISERR(FIND(CONCATENATE(F$4,"++"),NieStac!$R52))=FALSE,IF(ISERR(FIND(CONCATENATE(F$4,"+++"),NieStac!$R52))=FALSE,"+++","++"),"+")," ")," ")</f>
        <v xml:space="preserve"> </v>
      </c>
      <c r="G45" s="16" t="str">
        <f>IF(ISERR(FIND(G$4,NieStac!$R52))=FALSE,IF(ISERR(FIND(CONCATENATE(G$4,"+"),NieStac!$R52))=FALSE,IF(ISERR(FIND(CONCATENATE(G$4,"++"),NieStac!$R52))=FALSE,IF(ISERR(FIND(CONCATENATE(G$4,"+++"),NieStac!$R52))=FALSE,"+++","++"),"+")," ")," ")</f>
        <v xml:space="preserve"> </v>
      </c>
      <c r="H45" s="16" t="str">
        <f>IF(ISERR(FIND(H$4,NieStac!$R52))=FALSE,IF(ISERR(FIND(CONCATENATE(H$4,"+"),NieStac!$R52))=FALSE,IF(ISERR(FIND(CONCATENATE(H$4,"++"),NieStac!$R52))=FALSE,IF(ISERR(FIND(CONCATENATE(H$4,"+++"),NieStac!$R52))=FALSE,"+++","++"),"+")," ")," ")</f>
        <v>+</v>
      </c>
      <c r="I45" s="16" t="str">
        <f>IF(ISERR(FIND(I$4,NieStac!$R52))=FALSE,IF(ISERR(FIND(CONCATENATE(I$4,"+"),NieStac!$R52))=FALSE,IF(ISERR(FIND(CONCATENATE(I$4,"++"),NieStac!$R52))=FALSE,IF(ISERR(FIND(CONCATENATE(I$4,"+++"),NieStac!$R52))=FALSE,"+++","++"),"+")," ")," ")</f>
        <v xml:space="preserve"> </v>
      </c>
      <c r="J45" s="16" t="str">
        <f>IF(ISERR(FIND(J$4,NieStac!$R52))=FALSE,IF(ISERR(FIND(CONCATENATE(J$4,"+"),NieStac!$R52))=FALSE,IF(ISERR(FIND(CONCATENATE(J$4,"++"),NieStac!$R52))=FALSE,IF(ISERR(FIND(CONCATENATE(J$4,"+++"),NieStac!$R52))=FALSE,"+++","++"),"+")," ")," ")</f>
        <v xml:space="preserve"> </v>
      </c>
      <c r="K45" s="16" t="str">
        <f>IF(ISERR(FIND(K$4,NieStac!$R52))=FALSE,IF(ISERR(FIND(CONCATENATE(K$4,"+"),NieStac!$R52))=FALSE,IF(ISERR(FIND(CONCATENATE(K$4,"++"),NieStac!$R52))=FALSE,IF(ISERR(FIND(CONCATENATE(K$4,"+++"),NieStac!$R52))=FALSE,"+++","++"),"+")," ")," ")</f>
        <v xml:space="preserve"> </v>
      </c>
      <c r="L45" s="16" t="str">
        <f>IF(ISERR(FIND(L$4,NieStac!$R52))=FALSE,IF(ISERR(FIND(CONCATENATE(L$4,"+"),NieStac!$R52))=FALSE,IF(ISERR(FIND(CONCATENATE(L$4,"++"),NieStac!$R52))=FALSE,IF(ISERR(FIND(CONCATENATE(L$4,"+++"),NieStac!$R52))=FALSE,"+++","++"),"+")," ")," ")</f>
        <v xml:space="preserve"> </v>
      </c>
      <c r="M45" s="16" t="str">
        <f>IF(ISERR(FIND(M$4,NieStac!$R52))=FALSE,IF(ISERR(FIND(CONCATENATE(M$4,"+"),NieStac!$R52))=FALSE,IF(ISERR(FIND(CONCATENATE(M$4,"++"),NieStac!$R52))=FALSE,IF(ISERR(FIND(CONCATENATE(M$4,"+++"),NieStac!$R52))=FALSE,"+++","++"),"+")," ")," ")</f>
        <v>+</v>
      </c>
      <c r="N45" s="16" t="str">
        <f>IF(ISERR(FIND(N$4,NieStac!$R52))=FALSE,IF(ISERR(FIND(CONCATENATE(N$4,"+"),NieStac!$R52))=FALSE,IF(ISERR(FIND(CONCATENATE(N$4,"++"),NieStac!$R52))=FALSE,IF(ISERR(FIND(CONCATENATE(N$4,"+++"),NieStac!$R52))=FALSE,"+++","++"),"+")," ")," ")</f>
        <v xml:space="preserve"> </v>
      </c>
      <c r="O45" s="16" t="str">
        <f>IF(ISERR(FIND(O$4,NieStac!$R52))=FALSE,IF(ISERR(FIND(CONCATENATE(O$4,"+"),NieStac!$R52))=FALSE,IF(ISERR(FIND(CONCATENATE(O$4,"++"),NieStac!$R52))=FALSE,IF(ISERR(FIND(CONCATENATE(O$4,"+++"),NieStac!$R52))=FALSE,"+++","++"),"+")," ")," ")</f>
        <v xml:space="preserve"> </v>
      </c>
      <c r="P45" s="16" t="str">
        <f>IF(ISERR(FIND(P$4,NieStac!$R52))=FALSE,IF(ISERR(FIND(CONCATENATE(P$4,"+"),NieStac!$R52))=FALSE,IF(ISERR(FIND(CONCATENATE(P$4,"++"),NieStac!$R52))=FALSE,IF(ISERR(FIND(CONCATENATE(P$4,"+++"),NieStac!$R52))=FALSE,"+++","++"),"+")," ")," ")</f>
        <v xml:space="preserve"> </v>
      </c>
      <c r="Q45" s="16" t="str">
        <f>IF(ISERR(FIND(Q$4,NieStac!$R52))=FALSE,IF(ISERR(FIND(CONCATENATE(Q$4,"+"),NieStac!$R52))=FALSE,IF(ISERR(FIND(CONCATENATE(Q$4,"++"),NieStac!$R52))=FALSE,IF(ISERR(FIND(CONCATENATE(Q$4,"+++"),NieStac!$R52))=FALSE,"+++","++"),"+")," ")," ")</f>
        <v xml:space="preserve"> </v>
      </c>
      <c r="R45" s="16" t="str">
        <f>IF(ISERR(FIND(R$4,NieStac!$R52))=FALSE,IF(ISERR(FIND(CONCATENATE(R$4,"+"),NieStac!$R52))=FALSE,IF(ISERR(FIND(CONCATENATE(R$4,"++"),NieStac!$R52))=FALSE,IF(ISERR(FIND(CONCATENATE(R$4,"+++"),NieStac!$R52))=FALSE,"+++","++"),"+")," ")," ")</f>
        <v xml:space="preserve"> </v>
      </c>
      <c r="S45" s="16" t="str">
        <f>IF(ISERR(FIND(S$4,NieStac!$R52))=FALSE,IF(ISERR(FIND(CONCATENATE(S$4,"+"),NieStac!$R52))=FALSE,IF(ISERR(FIND(CONCATENATE(S$4,"++"),NieStac!$R52))=FALSE,IF(ISERR(FIND(CONCATENATE(S$4,"+++"),NieStac!$R52))=FALSE,"+++","++"),"+")," ")," ")</f>
        <v>+</v>
      </c>
      <c r="T45" s="94" t="str">
        <f>NieStac!$C52</f>
        <v xml:space="preserve">Inteligentne  systemy  pomiaru  i  sterowania  </v>
      </c>
      <c r="U45" s="16" t="str">
        <f>IF(ISERR(FIND(U$4,NieStac!$S52))=FALSE,IF(ISERR(FIND(CONCATENATE(U$4,"+"),NieStac!$S52))=FALSE,IF(ISERR(FIND(CONCATENATE(U$4,"++"),NieStac!$S52))=FALSE,IF(ISERR(FIND(CONCATENATE(U$4,"+++"),NieStac!$S52))=FALSE,"+++","++"),"+")," ")," ")</f>
        <v xml:space="preserve"> </v>
      </c>
      <c r="V45" s="16" t="str">
        <f>IF(ISERR(FIND(V$4,NieStac!$S52))=FALSE,IF(ISERR(FIND(CONCATENATE(V$4,"+"),NieStac!$S52))=FALSE,IF(ISERR(FIND(CONCATENATE(V$4,"++"),NieStac!$S52))=FALSE,IF(ISERR(FIND(CONCATENATE(V$4,"+++"),NieStac!$S52))=FALSE,"+++","++"),"+")," ")," ")</f>
        <v xml:space="preserve"> </v>
      </c>
      <c r="W45" s="16" t="str">
        <f>IF(ISERR(FIND(W$4,NieStac!$S52))=FALSE,IF(ISERR(FIND(CONCATENATE(W$4,"+"),NieStac!$S52))=FALSE,IF(ISERR(FIND(CONCATENATE(W$4,"++"),NieStac!$S52))=FALSE,IF(ISERR(FIND(CONCATENATE(W$4,"+++"),NieStac!$S52))=FALSE,"+++","++"),"+")," ")," ")</f>
        <v xml:space="preserve"> </v>
      </c>
      <c r="X45" s="16" t="str">
        <f>IF(ISERR(FIND(X$4,NieStac!$S52))=FALSE,IF(ISERR(FIND(CONCATENATE(X$4,"+"),NieStac!$S52))=FALSE,IF(ISERR(FIND(CONCATENATE(X$4,"++"),NieStac!$S52))=FALSE,IF(ISERR(FIND(CONCATENATE(X$4,"+++"),NieStac!$S52))=FALSE,"+++","++"),"+")," ")," ")</f>
        <v xml:space="preserve"> </v>
      </c>
      <c r="Y45" s="16" t="str">
        <f>IF(ISERR(FIND(Y$4,NieStac!$S52))=FALSE,IF(ISERR(FIND(CONCATENATE(Y$4,"+"),NieStac!$S52))=FALSE,IF(ISERR(FIND(CONCATENATE(Y$4,"++"),NieStac!$S52))=FALSE,IF(ISERR(FIND(CONCATENATE(Y$4,"+++"),NieStac!$S52))=FALSE,"+++","++"),"+")," ")," ")</f>
        <v xml:space="preserve"> </v>
      </c>
      <c r="Z45" s="16" t="str">
        <f>IF(ISERR(FIND(Z$4,NieStac!$S52))=FALSE,IF(ISERR(FIND(CONCATENATE(Z$4,"+"),NieStac!$S52))=FALSE,IF(ISERR(FIND(CONCATENATE(Z$4,"++"),NieStac!$S52))=FALSE,IF(ISERR(FIND(CONCATENATE(Z$4,"+++"),NieStac!$S52))=FALSE,"+++","++"),"+")," ")," ")</f>
        <v xml:space="preserve"> </v>
      </c>
      <c r="AA45" s="16" t="str">
        <f>IF(ISERR(FIND(AA$4,NieStac!$S52))=FALSE,IF(ISERR(FIND(CONCATENATE(AA$4,"+"),NieStac!$S52))=FALSE,IF(ISERR(FIND(CONCATENATE(AA$4,"++"),NieStac!$S52))=FALSE,IF(ISERR(FIND(CONCATENATE(AA$4,"+++"),NieStac!$S52))=FALSE,"+++","++"),"+")," ")," ")</f>
        <v xml:space="preserve"> </v>
      </c>
      <c r="AB45" s="16" t="str">
        <f>IF(ISERR(FIND(AB$4,NieStac!$S52))=FALSE,IF(ISERR(FIND(CONCATENATE(AB$4,"+"),NieStac!$S52))=FALSE,IF(ISERR(FIND(CONCATENATE(AB$4,"++"),NieStac!$S52))=FALSE,IF(ISERR(FIND(CONCATENATE(AB$4,"+++"),NieStac!$S52))=FALSE,"+++","++"),"+")," ")," ")</f>
        <v xml:space="preserve"> </v>
      </c>
      <c r="AC45" s="16" t="str">
        <f>IF(ISERR(FIND(AC$4,NieStac!$S52))=FALSE,IF(ISERR(FIND(CONCATENATE(AC$4,"+"),NieStac!$S52))=FALSE,IF(ISERR(FIND(CONCATENATE(AC$4,"++"),NieStac!$S52))=FALSE,IF(ISERR(FIND(CONCATENATE(AC$4,"+++"),NieStac!$S52))=FALSE,"+++","++"),"+")," ")," ")</f>
        <v>+</v>
      </c>
      <c r="AD45" s="16" t="str">
        <f>IF(ISERR(FIND(AD$4,NieStac!$S52))=FALSE,IF(ISERR(FIND(CONCATENATE(AD$4,"+"),NieStac!$S52))=FALSE,IF(ISERR(FIND(CONCATENATE(AD$4,"++"),NieStac!$S52))=FALSE,IF(ISERR(FIND(CONCATENATE(AD$4,"+++"),NieStac!$S52))=FALSE,"+++","++"),"+")," ")," ")</f>
        <v>+</v>
      </c>
      <c r="AE45" s="16" t="str">
        <f>IF(ISERR(FIND(AE$4,NieStac!$S52))=FALSE,IF(ISERR(FIND(CONCATENATE(AE$4,"+"),NieStac!$S52))=FALSE,IF(ISERR(FIND(CONCATENATE(AE$4,"++"),NieStac!$S52))=FALSE,IF(ISERR(FIND(CONCATENATE(AE$4,"+++"),NieStac!$S52))=FALSE,"+++","++"),"+")," ")," ")</f>
        <v xml:space="preserve"> </v>
      </c>
      <c r="AF45" s="16" t="str">
        <f>IF(ISERR(FIND(AF$4,NieStac!$S52))=FALSE,IF(ISERR(FIND(CONCATENATE(AF$4,"+"),NieStac!$S52))=FALSE,IF(ISERR(FIND(CONCATENATE(AF$4,"++"),NieStac!$S52))=FALSE,IF(ISERR(FIND(CONCATENATE(AF$4,"+++"),NieStac!$S52))=FALSE,"+++","++"),"+")," ")," ")</f>
        <v xml:space="preserve"> </v>
      </c>
      <c r="AG45" s="16" t="str">
        <f>IF(ISERR(FIND(AG$4,NieStac!$S52))=FALSE,IF(ISERR(FIND(CONCATENATE(AG$4,"+"),NieStac!$S52))=FALSE,IF(ISERR(FIND(CONCATENATE(AG$4,"++"),NieStac!$S52))=FALSE,IF(ISERR(FIND(CONCATENATE(AG$4,"+++"),NieStac!$S52))=FALSE,"+++","++"),"+")," ")," ")</f>
        <v xml:space="preserve"> </v>
      </c>
      <c r="AH45" s="16" t="str">
        <f>IF(ISERR(FIND(AH$4,NieStac!$S52))=FALSE,IF(ISERR(FIND(CONCATENATE(AH$4,"+"),NieStac!$S52))=FALSE,IF(ISERR(FIND(CONCATENATE(AH$4,"++"),NieStac!$S52))=FALSE,IF(ISERR(FIND(CONCATENATE(AH$4,"+++"),NieStac!$S52))=FALSE,"+++","++"),"+")," ")," ")</f>
        <v xml:space="preserve"> </v>
      </c>
      <c r="AI45" s="16" t="str">
        <f>IF(ISERR(FIND(AI$4,NieStac!$S52))=FALSE,IF(ISERR(FIND(CONCATENATE(AI$4,"+"),NieStac!$S52))=FALSE,IF(ISERR(FIND(CONCATENATE(AI$4,"++"),NieStac!$S52))=FALSE,IF(ISERR(FIND(CONCATENATE(AI$4,"+++"),NieStac!$S52))=FALSE,"+++","++"),"+")," ")," ")</f>
        <v xml:space="preserve"> </v>
      </c>
      <c r="AJ45" s="16" t="str">
        <f>IF(ISERR(FIND(AJ$4,NieStac!$S52))=FALSE,IF(ISERR(FIND(CONCATENATE(AJ$4,"+"),NieStac!$S52))=FALSE,IF(ISERR(FIND(CONCATENATE(AJ$4,"++"),NieStac!$S52))=FALSE,IF(ISERR(FIND(CONCATENATE(AJ$4,"+++"),NieStac!$S52))=FALSE,"+++","++"),"+")," ")," ")</f>
        <v xml:space="preserve"> </v>
      </c>
      <c r="AK45" s="16" t="str">
        <f>IF(ISERR(FIND(AK$4,NieStac!$S52))=FALSE,IF(ISERR(FIND(CONCATENATE(AK$4,"+"),NieStac!$S52))=FALSE,IF(ISERR(FIND(CONCATENATE(AK$4,"++"),NieStac!$S52))=FALSE,IF(ISERR(FIND(CONCATENATE(AK$4,"+++"),NieStac!$S52))=FALSE,"+++","++"),"+")," ")," ")</f>
        <v xml:space="preserve"> </v>
      </c>
      <c r="AL45" s="16" t="str">
        <f>IF(ISERR(FIND(AL$4,NieStac!$S52))=FALSE,IF(ISERR(FIND(CONCATENATE(AL$4,"+"),NieStac!$S52))=FALSE,IF(ISERR(FIND(CONCATENATE(AL$4,"++"),NieStac!$S52))=FALSE,IF(ISERR(FIND(CONCATENATE(AL$4,"+++"),NieStac!$S52))=FALSE,"+++","++"),"+")," ")," ")</f>
        <v xml:space="preserve"> </v>
      </c>
      <c r="AM45" s="16" t="str">
        <f>IF(ISERR(FIND(AM$4,NieStac!$S52))=FALSE,IF(ISERR(FIND(CONCATENATE(AM$4,"+"),NieStac!$S52))=FALSE,IF(ISERR(FIND(CONCATENATE(AM$4,"++"),NieStac!$S52))=FALSE,IF(ISERR(FIND(CONCATENATE(AM$4,"+++"),NieStac!$S52))=FALSE,"+++","++"),"+")," ")," ")</f>
        <v xml:space="preserve"> </v>
      </c>
      <c r="AN45" s="16" t="str">
        <f>IF(ISERR(FIND(AN$4,NieStac!$S52))=FALSE,IF(ISERR(FIND(CONCATENATE(AN$4,"+"),NieStac!$S52))=FALSE,IF(ISERR(FIND(CONCATENATE(AN$4,"++"),NieStac!$S52))=FALSE,IF(ISERR(FIND(CONCATENATE(AN$4,"+++"),NieStac!$S52))=FALSE,"+++","++"),"+")," ")," ")</f>
        <v xml:space="preserve"> </v>
      </c>
      <c r="AO45" s="16" t="str">
        <f>IF(ISERR(FIND(AO$4,NieStac!$S52))=FALSE,IF(ISERR(FIND(CONCATENATE(AO$4,"+"),NieStac!$S52))=FALSE,IF(ISERR(FIND(CONCATENATE(AO$4,"++"),NieStac!$S52))=FALSE,IF(ISERR(FIND(CONCATENATE(AO$4,"+++"),NieStac!$S52))=FALSE,"+++","++"),"+")," ")," ")</f>
        <v xml:space="preserve"> </v>
      </c>
      <c r="AP45" s="16" t="str">
        <f>IF(ISERR(FIND(AP$4,NieStac!$S52))=FALSE,IF(ISERR(FIND(CONCATENATE(AP$4,"+"),NieStac!$S52))=FALSE,IF(ISERR(FIND(CONCATENATE(AP$4,"++"),NieStac!$S52))=FALSE,IF(ISERR(FIND(CONCATENATE(AP$4,"+++"),NieStac!$S52))=FALSE,"+++","++"),"+")," ")," ")</f>
        <v xml:space="preserve"> </v>
      </c>
      <c r="AQ45" s="16" t="str">
        <f>IF(ISERR(FIND(AQ$4,NieStac!$S52))=FALSE,IF(ISERR(FIND(CONCATENATE(AQ$4,"+"),NieStac!$S52))=FALSE,IF(ISERR(FIND(CONCATENATE(AQ$4,"++"),NieStac!$S52))=FALSE,IF(ISERR(FIND(CONCATENATE(AQ$4,"+++"),NieStac!$S52))=FALSE,"+++","++"),"+")," ")," ")</f>
        <v xml:space="preserve"> </v>
      </c>
      <c r="AR45" s="16" t="str">
        <f>IF(ISERR(FIND(AR$4,NieStac!$S52))=FALSE,IF(ISERR(FIND(CONCATENATE(AR$4,"+"),NieStac!$S52))=FALSE,IF(ISERR(FIND(CONCATENATE(AR$4,"++"),NieStac!$S52))=FALSE,IF(ISERR(FIND(CONCATENATE(AR$4,"+++"),NieStac!$S52))=FALSE,"+++","++"),"+")," ")," ")</f>
        <v xml:space="preserve"> </v>
      </c>
      <c r="AS45" s="16" t="str">
        <f>IF(ISERR(FIND(AS$4,NieStac!$S52))=FALSE,IF(ISERR(FIND(CONCATENATE(AS$4,"+"),NieStac!$S52))=FALSE,IF(ISERR(FIND(CONCATENATE(AS$4,"++"),NieStac!$S52))=FALSE,IF(ISERR(FIND(CONCATENATE(AS$4,"+++"),NieStac!$S52))=FALSE,"+++","++"),"+")," ")," ")</f>
        <v xml:space="preserve"> </v>
      </c>
      <c r="AT45" s="16" t="str">
        <f>IF(ISERR(FIND(AT$4,NieStac!$S52))=FALSE,IF(ISERR(FIND(CONCATENATE(AT$4,"+"),NieStac!$S52))=FALSE,IF(ISERR(FIND(CONCATENATE(AT$4,"++"),NieStac!$S52))=FALSE,IF(ISERR(FIND(CONCATENATE(AT$4,"+++"),NieStac!$S52))=FALSE,"+++","++"),"+")," ")," ")</f>
        <v>+</v>
      </c>
      <c r="AU45" s="16" t="str">
        <f>IF(ISERR(FIND(AU$4,NieStac!$S52))=FALSE,IF(ISERR(FIND(CONCATENATE(AU$4,"+"),NieStac!$S52))=FALSE,IF(ISERR(FIND(CONCATENATE(AU$4,"++"),NieStac!$S52))=FALSE,IF(ISERR(FIND(CONCATENATE(AU$4,"+++"),NieStac!$S52))=FALSE,"+++","++"),"+")," ")," ")</f>
        <v xml:space="preserve"> </v>
      </c>
      <c r="AV45" s="94" t="str">
        <f>NieStac!$C52</f>
        <v xml:space="preserve">Inteligentne  systemy  pomiaru  i  sterowania  </v>
      </c>
      <c r="AW45" s="16" t="str">
        <f>IF(ISERR(FIND(AW$4,NieStac!$T52))=FALSE,IF(ISERR(FIND(CONCATENATE(AW$4,"+"),NieStac!$T52))=FALSE,IF(ISERR(FIND(CONCATENATE(AW$4,"++"),NieStac!$T52))=FALSE,IF(ISERR(FIND(CONCATENATE(AW$4,"+++"),NieStac!$T52))=FALSE,"+++","++"),"+")," ")," ")</f>
        <v xml:space="preserve"> </v>
      </c>
      <c r="AX45" s="16" t="str">
        <f>IF(ISERR(FIND(AX$4,NieStac!$T52))=FALSE,IF(ISERR(FIND(CONCATENATE(AX$4,"+"),NieStac!$T52))=FALSE,IF(ISERR(FIND(CONCATENATE(AX$4,"++"),NieStac!$T52))=FALSE,IF(ISERR(FIND(CONCATENATE(AX$4,"+++"),NieStac!$T52))=FALSE,"+++","++"),"+")," ")," ")</f>
        <v xml:space="preserve"> </v>
      </c>
      <c r="AY45" s="16" t="str">
        <f>IF(ISERR(FIND(AY$4,NieStac!$T52))=FALSE,IF(ISERR(FIND(CONCATENATE(AY$4,"+"),NieStac!$T52))=FALSE,IF(ISERR(FIND(CONCATENATE(AY$4,"++"),NieStac!$T52))=FALSE,IF(ISERR(FIND(CONCATENATE(AY$4,"+++"),NieStac!$T52))=FALSE,"+++","++"),"+")," ")," ")</f>
        <v xml:space="preserve"> </v>
      </c>
      <c r="AZ45" s="16" t="str">
        <f>IF(ISERR(FIND(AZ$4,NieStac!$T52))=FALSE,IF(ISERR(FIND(CONCATENATE(AZ$4,"+"),NieStac!$T52))=FALSE,IF(ISERR(FIND(CONCATENATE(AZ$4,"++"),NieStac!$T52))=FALSE,IF(ISERR(FIND(CONCATENATE(AZ$4,"+++"),NieStac!$T52))=FALSE,"+++","++"),"+")," ")," ")</f>
        <v>+</v>
      </c>
      <c r="BA45" s="16" t="str">
        <f>IF(ISERR(FIND(BA$4,NieStac!$T52))=FALSE,IF(ISERR(FIND(CONCATENATE(BA$4,"+"),NieStac!$T52))=FALSE,IF(ISERR(FIND(CONCATENATE(BA$4,"++"),NieStac!$T52))=FALSE,IF(ISERR(FIND(CONCATENATE(BA$4,"+++"),NieStac!$T52))=FALSE,"+++","++"),"+")," ")," ")</f>
        <v xml:space="preserve"> </v>
      </c>
      <c r="BB45" s="16" t="str">
        <f>IF(ISERR(FIND(BB$4,NieStac!$T52))=FALSE,IF(ISERR(FIND(CONCATENATE(BB$4,"+"),NieStac!$T52))=FALSE,IF(ISERR(FIND(CONCATENATE(BB$4,"++"),NieStac!$T52))=FALSE,IF(ISERR(FIND(CONCATENATE(BB$4,"+++"),NieStac!$T52))=FALSE,"+++","++"),"+")," ")," ")</f>
        <v xml:space="preserve"> </v>
      </c>
    </row>
    <row r="46" spans="1:54">
      <c r="A46" s="94" t="str">
        <f>NieStac!$C53</f>
        <v>Seminarium dylomowe</v>
      </c>
      <c r="B46" s="16" t="str">
        <f>IF(ISERR(FIND(B$4,NieStac!$R53))=FALSE,IF(ISERR(FIND(CONCATENATE(B$4,"+"),NieStac!$R53))=FALSE,IF(ISERR(FIND(CONCATENATE(B$4,"++"),NieStac!$R53))=FALSE,IF(ISERR(FIND(CONCATENATE(B$4,"+++"),NieStac!$R53))=FALSE,"+++","++"),"+")," ")," ")</f>
        <v xml:space="preserve"> </v>
      </c>
      <c r="C46" s="16" t="str">
        <f>IF(ISERR(FIND(C$4,NieStac!$R53))=FALSE,IF(ISERR(FIND(CONCATENATE(C$4,"+"),NieStac!$R53))=FALSE,IF(ISERR(FIND(CONCATENATE(C$4,"++"),NieStac!$R53))=FALSE,IF(ISERR(FIND(CONCATENATE(C$4,"+++"),NieStac!$R53))=FALSE,"+++","++"),"+")," ")," ")</f>
        <v xml:space="preserve"> </v>
      </c>
      <c r="D46" s="16" t="str">
        <f>IF(ISERR(FIND(D$4,NieStac!$R53))=FALSE,IF(ISERR(FIND(CONCATENATE(D$4,"+"),NieStac!$R53))=FALSE,IF(ISERR(FIND(CONCATENATE(D$4,"++"),NieStac!$R53))=FALSE,IF(ISERR(FIND(CONCATENATE(D$4,"+++"),NieStac!$R53))=FALSE,"+++","++"),"+")," ")," ")</f>
        <v xml:space="preserve"> </v>
      </c>
      <c r="E46" s="16" t="str">
        <f>IF(ISERR(FIND(E$4,NieStac!$R53))=FALSE,IF(ISERR(FIND(CONCATENATE(E$4,"+"),NieStac!$R53))=FALSE,IF(ISERR(FIND(CONCATENATE(E$4,"++"),NieStac!$R53))=FALSE,IF(ISERR(FIND(CONCATENATE(E$4,"+++"),NieStac!$R53))=FALSE,"+++","++"),"+")," ")," ")</f>
        <v xml:space="preserve"> </v>
      </c>
      <c r="F46" s="16" t="str">
        <f>IF(ISERR(FIND(F$4,NieStac!$R53))=FALSE,IF(ISERR(FIND(CONCATENATE(F$4,"+"),NieStac!$R53))=FALSE,IF(ISERR(FIND(CONCATENATE(F$4,"++"),NieStac!$R53))=FALSE,IF(ISERR(FIND(CONCATENATE(F$4,"+++"),NieStac!$R53))=FALSE,"+++","++"),"+")," ")," ")</f>
        <v xml:space="preserve"> </v>
      </c>
      <c r="G46" s="16" t="str">
        <f>IF(ISERR(FIND(G$4,NieStac!$R53))=FALSE,IF(ISERR(FIND(CONCATENATE(G$4,"+"),NieStac!$R53))=FALSE,IF(ISERR(FIND(CONCATENATE(G$4,"++"),NieStac!$R53))=FALSE,IF(ISERR(FIND(CONCATENATE(G$4,"+++"),NieStac!$R53))=FALSE,"+++","++"),"+")," ")," ")</f>
        <v xml:space="preserve"> </v>
      </c>
      <c r="H46" s="16" t="str">
        <f>IF(ISERR(FIND(H$4,NieStac!$R53))=FALSE,IF(ISERR(FIND(CONCATENATE(H$4,"+"),NieStac!$R53))=FALSE,IF(ISERR(FIND(CONCATENATE(H$4,"++"),NieStac!$R53))=FALSE,IF(ISERR(FIND(CONCATENATE(H$4,"+++"),NieStac!$R53))=FALSE,"+++","++"),"+")," ")," ")</f>
        <v xml:space="preserve"> </v>
      </c>
      <c r="I46" s="16" t="str">
        <f>IF(ISERR(FIND(I$4,NieStac!$R53))=FALSE,IF(ISERR(FIND(CONCATENATE(I$4,"+"),NieStac!$R53))=FALSE,IF(ISERR(FIND(CONCATENATE(I$4,"++"),NieStac!$R53))=FALSE,IF(ISERR(FIND(CONCATENATE(I$4,"+++"),NieStac!$R53))=FALSE,"+++","++"),"+")," ")," ")</f>
        <v xml:space="preserve"> </v>
      </c>
      <c r="J46" s="16" t="str">
        <f>IF(ISERR(FIND(J$4,NieStac!$R53))=FALSE,IF(ISERR(FIND(CONCATENATE(J$4,"+"),NieStac!$R53))=FALSE,IF(ISERR(FIND(CONCATENATE(J$4,"++"),NieStac!$R53))=FALSE,IF(ISERR(FIND(CONCATENATE(J$4,"+++"),NieStac!$R53))=FALSE,"+++","++"),"+")," ")," ")</f>
        <v xml:space="preserve"> </v>
      </c>
      <c r="K46" s="16" t="str">
        <f>IF(ISERR(FIND(K$4,NieStac!$R53))=FALSE,IF(ISERR(FIND(CONCATENATE(K$4,"+"),NieStac!$R53))=FALSE,IF(ISERR(FIND(CONCATENATE(K$4,"++"),NieStac!$R53))=FALSE,IF(ISERR(FIND(CONCATENATE(K$4,"+++"),NieStac!$R53))=FALSE,"+++","++"),"+")," ")," ")</f>
        <v xml:space="preserve"> </v>
      </c>
      <c r="L46" s="16" t="str">
        <f>IF(ISERR(FIND(L$4,NieStac!$R53))=FALSE,IF(ISERR(FIND(CONCATENATE(L$4,"+"),NieStac!$R53))=FALSE,IF(ISERR(FIND(CONCATENATE(L$4,"++"),NieStac!$R53))=FALSE,IF(ISERR(FIND(CONCATENATE(L$4,"+++"),NieStac!$R53))=FALSE,"+++","++"),"+")," ")," ")</f>
        <v xml:space="preserve"> </v>
      </c>
      <c r="M46" s="16" t="str">
        <f>IF(ISERR(FIND(M$4,NieStac!$R53))=FALSE,IF(ISERR(FIND(CONCATENATE(M$4,"+"),NieStac!$R53))=FALSE,IF(ISERR(FIND(CONCATENATE(M$4,"++"),NieStac!$R53))=FALSE,IF(ISERR(FIND(CONCATENATE(M$4,"+++"),NieStac!$R53))=FALSE,"+++","++"),"+")," ")," ")</f>
        <v xml:space="preserve"> </v>
      </c>
      <c r="N46" s="16" t="str">
        <f>IF(ISERR(FIND(N$4,NieStac!$R53))=FALSE,IF(ISERR(FIND(CONCATENATE(N$4,"+"),NieStac!$R53))=FALSE,IF(ISERR(FIND(CONCATENATE(N$4,"++"),NieStac!$R53))=FALSE,IF(ISERR(FIND(CONCATENATE(N$4,"+++"),NieStac!$R53))=FALSE,"+++","++"),"+")," ")," ")</f>
        <v xml:space="preserve"> </v>
      </c>
      <c r="O46" s="16" t="str">
        <f>IF(ISERR(FIND(O$4,NieStac!$R53))=FALSE,IF(ISERR(FIND(CONCATENATE(O$4,"+"),NieStac!$R53))=FALSE,IF(ISERR(FIND(CONCATENATE(O$4,"++"),NieStac!$R53))=FALSE,IF(ISERR(FIND(CONCATENATE(O$4,"+++"),NieStac!$R53))=FALSE,"+++","++"),"+")," ")," ")</f>
        <v xml:space="preserve"> </v>
      </c>
      <c r="P46" s="16" t="str">
        <f>IF(ISERR(FIND(P$4,NieStac!$R53))=FALSE,IF(ISERR(FIND(CONCATENATE(P$4,"+"),NieStac!$R53))=FALSE,IF(ISERR(FIND(CONCATENATE(P$4,"++"),NieStac!$R53))=FALSE,IF(ISERR(FIND(CONCATENATE(P$4,"+++"),NieStac!$R53))=FALSE,"+++","++"),"+")," ")," ")</f>
        <v xml:space="preserve"> </v>
      </c>
      <c r="Q46" s="16" t="str">
        <f>IF(ISERR(FIND(Q$4,NieStac!$R53))=FALSE,IF(ISERR(FIND(CONCATENATE(Q$4,"+"),NieStac!$R53))=FALSE,IF(ISERR(FIND(CONCATENATE(Q$4,"++"),NieStac!$R53))=FALSE,IF(ISERR(FIND(CONCATENATE(Q$4,"+++"),NieStac!$R53))=FALSE,"+++","++"),"+")," ")," ")</f>
        <v xml:space="preserve"> </v>
      </c>
      <c r="R46" s="16" t="str">
        <f>IF(ISERR(FIND(R$4,NieStac!$R53))=FALSE,IF(ISERR(FIND(CONCATENATE(R$4,"+"),NieStac!$R53))=FALSE,IF(ISERR(FIND(CONCATENATE(R$4,"++"),NieStac!$R53))=FALSE,IF(ISERR(FIND(CONCATENATE(R$4,"+++"),NieStac!$R53))=FALSE,"+++","++"),"+")," ")," ")</f>
        <v xml:space="preserve"> </v>
      </c>
      <c r="S46" s="16" t="str">
        <f>IF(ISERR(FIND(S$4,NieStac!$R53))=FALSE,IF(ISERR(FIND(CONCATENATE(S$4,"+"),NieStac!$R53))=FALSE,IF(ISERR(FIND(CONCATENATE(S$4,"++"),NieStac!$R53))=FALSE,IF(ISERR(FIND(CONCATENATE(S$4,"+++"),NieStac!$R53))=FALSE,"+++","++"),"+")," ")," ")</f>
        <v xml:space="preserve"> </v>
      </c>
      <c r="T46" s="94" t="str">
        <f>NieStac!$C53</f>
        <v>Seminarium dylomowe</v>
      </c>
      <c r="U46" s="16" t="str">
        <f>IF(ISERR(FIND(U$4,NieStac!$S53))=FALSE,IF(ISERR(FIND(CONCATENATE(U$4,"+"),NieStac!$S53))=FALSE,IF(ISERR(FIND(CONCATENATE(U$4,"++"),NieStac!$S53))=FALSE,IF(ISERR(FIND(CONCATENATE(U$4,"+++"),NieStac!$S53))=FALSE,"+++","++"),"+")," ")," ")</f>
        <v xml:space="preserve"> </v>
      </c>
      <c r="V46" s="16" t="str">
        <f>IF(ISERR(FIND(V$4,NieStac!$S53))=FALSE,IF(ISERR(FIND(CONCATENATE(V$4,"+"),NieStac!$S53))=FALSE,IF(ISERR(FIND(CONCATENATE(V$4,"++"),NieStac!$S53))=FALSE,IF(ISERR(FIND(CONCATENATE(V$4,"+++"),NieStac!$S53))=FALSE,"+++","++"),"+")," ")," ")</f>
        <v xml:space="preserve"> </v>
      </c>
      <c r="W46" s="16" t="str">
        <f>IF(ISERR(FIND(W$4,NieStac!$S53))=FALSE,IF(ISERR(FIND(CONCATENATE(W$4,"+"),NieStac!$S53))=FALSE,IF(ISERR(FIND(CONCATENATE(W$4,"++"),NieStac!$S53))=FALSE,IF(ISERR(FIND(CONCATENATE(W$4,"+++"),NieStac!$S53))=FALSE,"+++","++"),"+")," ")," ")</f>
        <v>+</v>
      </c>
      <c r="X46" s="16" t="str">
        <f>IF(ISERR(FIND(X$4,NieStac!$S53))=FALSE,IF(ISERR(FIND(CONCATENATE(X$4,"+"),NieStac!$S53))=FALSE,IF(ISERR(FIND(CONCATENATE(X$4,"++"),NieStac!$S53))=FALSE,IF(ISERR(FIND(CONCATENATE(X$4,"+++"),NieStac!$S53))=FALSE,"+++","++"),"+")," ")," ")</f>
        <v>+</v>
      </c>
      <c r="Y46" s="16" t="str">
        <f>IF(ISERR(FIND(Y$4,NieStac!$S53))=FALSE,IF(ISERR(FIND(CONCATENATE(Y$4,"+"),NieStac!$S53))=FALSE,IF(ISERR(FIND(CONCATENATE(Y$4,"++"),NieStac!$S53))=FALSE,IF(ISERR(FIND(CONCATENATE(Y$4,"+++"),NieStac!$S53))=FALSE,"+++","++"),"+")," ")," ")</f>
        <v>+</v>
      </c>
      <c r="Z46" s="16" t="str">
        <f>IF(ISERR(FIND(Z$4,NieStac!$S53))=FALSE,IF(ISERR(FIND(CONCATENATE(Z$4,"+"),NieStac!$S53))=FALSE,IF(ISERR(FIND(CONCATENATE(Z$4,"++"),NieStac!$S53))=FALSE,IF(ISERR(FIND(CONCATENATE(Z$4,"+++"),NieStac!$S53))=FALSE,"+++","++"),"+")," ")," ")</f>
        <v xml:space="preserve"> </v>
      </c>
      <c r="AA46" s="16" t="str">
        <f>IF(ISERR(FIND(AA$4,NieStac!$S53))=FALSE,IF(ISERR(FIND(CONCATENATE(AA$4,"+"),NieStac!$S53))=FALSE,IF(ISERR(FIND(CONCATENATE(AA$4,"++"),NieStac!$S53))=FALSE,IF(ISERR(FIND(CONCATENATE(AA$4,"+++"),NieStac!$S53))=FALSE,"+++","++"),"+")," ")," ")</f>
        <v>+</v>
      </c>
      <c r="AB46" s="16" t="str">
        <f>IF(ISERR(FIND(AB$4,NieStac!$S53))=FALSE,IF(ISERR(FIND(CONCATENATE(AB$4,"+"),NieStac!$S53))=FALSE,IF(ISERR(FIND(CONCATENATE(AB$4,"++"),NieStac!$S53))=FALSE,IF(ISERR(FIND(CONCATENATE(AB$4,"+++"),NieStac!$S53))=FALSE,"+++","++"),"+")," ")," ")</f>
        <v xml:space="preserve"> </v>
      </c>
      <c r="AC46" s="16" t="str">
        <f>IF(ISERR(FIND(AC$4,NieStac!$S53))=FALSE,IF(ISERR(FIND(CONCATENATE(AC$4,"+"),NieStac!$S53))=FALSE,IF(ISERR(FIND(CONCATENATE(AC$4,"++"),NieStac!$S53))=FALSE,IF(ISERR(FIND(CONCATENATE(AC$4,"+++"),NieStac!$S53))=FALSE,"+++","++"),"+")," ")," ")</f>
        <v xml:space="preserve"> </v>
      </c>
      <c r="AD46" s="16" t="str">
        <f>IF(ISERR(FIND(AD$4,NieStac!$S53))=FALSE,IF(ISERR(FIND(CONCATENATE(AD$4,"+"),NieStac!$S53))=FALSE,IF(ISERR(FIND(CONCATENATE(AD$4,"++"),NieStac!$S53))=FALSE,IF(ISERR(FIND(CONCATENATE(AD$4,"+++"),NieStac!$S53))=FALSE,"+++","++"),"+")," ")," ")</f>
        <v xml:space="preserve"> </v>
      </c>
      <c r="AE46" s="16" t="str">
        <f>IF(ISERR(FIND(AE$4,NieStac!$S53))=FALSE,IF(ISERR(FIND(CONCATENATE(AE$4,"+"),NieStac!$S53))=FALSE,IF(ISERR(FIND(CONCATENATE(AE$4,"++"),NieStac!$S53))=FALSE,IF(ISERR(FIND(CONCATENATE(AE$4,"+++"),NieStac!$S53))=FALSE,"+++","++"),"+")," ")," ")</f>
        <v xml:space="preserve"> </v>
      </c>
      <c r="AF46" s="16" t="str">
        <f>IF(ISERR(FIND(AF$4,NieStac!$S53))=FALSE,IF(ISERR(FIND(CONCATENATE(AF$4,"+"),NieStac!$S53))=FALSE,IF(ISERR(FIND(CONCATENATE(AF$4,"++"),NieStac!$S53))=FALSE,IF(ISERR(FIND(CONCATENATE(AF$4,"+++"),NieStac!$S53))=FALSE,"+++","++"),"+")," ")," ")</f>
        <v xml:space="preserve"> </v>
      </c>
      <c r="AG46" s="16" t="str">
        <f>IF(ISERR(FIND(AG$4,NieStac!$S53))=FALSE,IF(ISERR(FIND(CONCATENATE(AG$4,"+"),NieStac!$S53))=FALSE,IF(ISERR(FIND(CONCATENATE(AG$4,"++"),NieStac!$S53))=FALSE,IF(ISERR(FIND(CONCATENATE(AG$4,"+++"),NieStac!$S53))=FALSE,"+++","++"),"+")," ")," ")</f>
        <v xml:space="preserve"> </v>
      </c>
      <c r="AH46" s="16" t="str">
        <f>IF(ISERR(FIND(AH$4,NieStac!$S53))=FALSE,IF(ISERR(FIND(CONCATENATE(AH$4,"+"),NieStac!$S53))=FALSE,IF(ISERR(FIND(CONCATENATE(AH$4,"++"),NieStac!$S53))=FALSE,IF(ISERR(FIND(CONCATENATE(AH$4,"+++"),NieStac!$S53))=FALSE,"+++","++"),"+")," ")," ")</f>
        <v>+</v>
      </c>
      <c r="AI46" s="16" t="str">
        <f>IF(ISERR(FIND(AI$4,NieStac!$S53))=FALSE,IF(ISERR(FIND(CONCATENATE(AI$4,"+"),NieStac!$S53))=FALSE,IF(ISERR(FIND(CONCATENATE(AI$4,"++"),NieStac!$S53))=FALSE,IF(ISERR(FIND(CONCATENATE(AI$4,"+++"),NieStac!$S53))=FALSE,"+++","++"),"+")," ")," ")</f>
        <v xml:space="preserve"> </v>
      </c>
      <c r="AJ46" s="16" t="str">
        <f>IF(ISERR(FIND(AJ$4,NieStac!$S53))=FALSE,IF(ISERR(FIND(CONCATENATE(AJ$4,"+"),NieStac!$S53))=FALSE,IF(ISERR(FIND(CONCATENATE(AJ$4,"++"),NieStac!$S53))=FALSE,IF(ISERR(FIND(CONCATENATE(AJ$4,"+++"),NieStac!$S53))=FALSE,"+++","++"),"+")," ")," ")</f>
        <v xml:space="preserve"> </v>
      </c>
      <c r="AK46" s="16" t="str">
        <f>IF(ISERR(FIND(AK$4,NieStac!$S53))=FALSE,IF(ISERR(FIND(CONCATENATE(AK$4,"+"),NieStac!$S53))=FALSE,IF(ISERR(FIND(CONCATENATE(AK$4,"++"),NieStac!$S53))=FALSE,IF(ISERR(FIND(CONCATENATE(AK$4,"+++"),NieStac!$S53))=FALSE,"+++","++"),"+")," ")," ")</f>
        <v xml:space="preserve"> </v>
      </c>
      <c r="AL46" s="16" t="str">
        <f>IF(ISERR(FIND(AL$4,NieStac!$S53))=FALSE,IF(ISERR(FIND(CONCATENATE(AL$4,"+"),NieStac!$S53))=FALSE,IF(ISERR(FIND(CONCATENATE(AL$4,"++"),NieStac!$S53))=FALSE,IF(ISERR(FIND(CONCATENATE(AL$4,"+++"),NieStac!$S53))=FALSE,"+++","++"),"+")," ")," ")</f>
        <v xml:space="preserve"> </v>
      </c>
      <c r="AM46" s="16" t="str">
        <f>IF(ISERR(FIND(AM$4,NieStac!$S53))=FALSE,IF(ISERR(FIND(CONCATENATE(AM$4,"+"),NieStac!$S53))=FALSE,IF(ISERR(FIND(CONCATENATE(AM$4,"++"),NieStac!$S53))=FALSE,IF(ISERR(FIND(CONCATENATE(AM$4,"+++"),NieStac!$S53))=FALSE,"+++","++"),"+")," ")," ")</f>
        <v xml:space="preserve"> </v>
      </c>
      <c r="AN46" s="16" t="str">
        <f>IF(ISERR(FIND(AN$4,NieStac!$S53))=FALSE,IF(ISERR(FIND(CONCATENATE(AN$4,"+"),NieStac!$S53))=FALSE,IF(ISERR(FIND(CONCATENATE(AN$4,"++"),NieStac!$S53))=FALSE,IF(ISERR(FIND(CONCATENATE(AN$4,"+++"),NieStac!$S53))=FALSE,"+++","++"),"+")," ")," ")</f>
        <v xml:space="preserve"> </v>
      </c>
      <c r="AO46" s="16" t="str">
        <f>IF(ISERR(FIND(AO$4,NieStac!$S53))=FALSE,IF(ISERR(FIND(CONCATENATE(AO$4,"+"),NieStac!$S53))=FALSE,IF(ISERR(FIND(CONCATENATE(AO$4,"++"),NieStac!$S53))=FALSE,IF(ISERR(FIND(CONCATENATE(AO$4,"+++"),NieStac!$S53))=FALSE,"+++","++"),"+")," ")," ")</f>
        <v xml:space="preserve"> </v>
      </c>
      <c r="AP46" s="16" t="str">
        <f>IF(ISERR(FIND(AP$4,NieStac!$S53))=FALSE,IF(ISERR(FIND(CONCATENATE(AP$4,"+"),NieStac!$S53))=FALSE,IF(ISERR(FIND(CONCATENATE(AP$4,"++"),NieStac!$S53))=FALSE,IF(ISERR(FIND(CONCATENATE(AP$4,"+++"),NieStac!$S53))=FALSE,"+++","++"),"+")," ")," ")</f>
        <v xml:space="preserve"> </v>
      </c>
      <c r="AQ46" s="16" t="str">
        <f>IF(ISERR(FIND(AQ$4,NieStac!$S53))=FALSE,IF(ISERR(FIND(CONCATENATE(AQ$4,"+"),NieStac!$S53))=FALSE,IF(ISERR(FIND(CONCATENATE(AQ$4,"++"),NieStac!$S53))=FALSE,IF(ISERR(FIND(CONCATENATE(AQ$4,"+++"),NieStac!$S53))=FALSE,"+++","++"),"+")," ")," ")</f>
        <v xml:space="preserve"> </v>
      </c>
      <c r="AR46" s="16" t="str">
        <f>IF(ISERR(FIND(AR$4,NieStac!$S53))=FALSE,IF(ISERR(FIND(CONCATENATE(AR$4,"+"),NieStac!$S53))=FALSE,IF(ISERR(FIND(CONCATENATE(AR$4,"++"),NieStac!$S53))=FALSE,IF(ISERR(FIND(CONCATENATE(AR$4,"+++"),NieStac!$S53))=FALSE,"+++","++"),"+")," ")," ")</f>
        <v xml:space="preserve"> </v>
      </c>
      <c r="AS46" s="16" t="str">
        <f>IF(ISERR(FIND(AS$4,NieStac!$S53))=FALSE,IF(ISERR(FIND(CONCATENATE(AS$4,"+"),NieStac!$S53))=FALSE,IF(ISERR(FIND(CONCATENATE(AS$4,"++"),NieStac!$S53))=FALSE,IF(ISERR(FIND(CONCATENATE(AS$4,"+++"),NieStac!$S53))=FALSE,"+++","++"),"+")," ")," ")</f>
        <v xml:space="preserve"> </v>
      </c>
      <c r="AT46" s="16" t="str">
        <f>IF(ISERR(FIND(AT$4,NieStac!$S53))=FALSE,IF(ISERR(FIND(CONCATENATE(AT$4,"+"),NieStac!$S53))=FALSE,IF(ISERR(FIND(CONCATENATE(AT$4,"++"),NieStac!$S53))=FALSE,IF(ISERR(FIND(CONCATENATE(AT$4,"+++"),NieStac!$S53))=FALSE,"+++","++"),"+")," ")," ")</f>
        <v xml:space="preserve"> </v>
      </c>
      <c r="AU46" s="16" t="str">
        <f>IF(ISERR(FIND(AU$4,NieStac!$S53))=FALSE,IF(ISERR(FIND(CONCATENATE(AU$4,"+"),NieStac!$S53))=FALSE,IF(ISERR(FIND(CONCATENATE(AU$4,"++"),NieStac!$S53))=FALSE,IF(ISERR(FIND(CONCATENATE(AU$4,"+++"),NieStac!$S53))=FALSE,"+++","++"),"+")," ")," ")</f>
        <v xml:space="preserve"> </v>
      </c>
      <c r="AV46" s="94" t="str">
        <f>NieStac!$C53</f>
        <v>Seminarium dylomowe</v>
      </c>
      <c r="AW46" s="16" t="str">
        <f>IF(ISERR(FIND(AW$4,NieStac!$T53))=FALSE,IF(ISERR(FIND(CONCATENATE(AW$4,"+"),NieStac!$T53))=FALSE,IF(ISERR(FIND(CONCATENATE(AW$4,"++"),NieStac!$T53))=FALSE,IF(ISERR(FIND(CONCATENATE(AW$4,"+++"),NieStac!$T53))=FALSE,"+++","++"),"+")," ")," ")</f>
        <v>+</v>
      </c>
      <c r="AX46" s="16" t="str">
        <f>IF(ISERR(FIND(AX$4,NieStac!$T53))=FALSE,IF(ISERR(FIND(CONCATENATE(AX$4,"+"),NieStac!$T53))=FALSE,IF(ISERR(FIND(CONCATENATE(AX$4,"++"),NieStac!$T53))=FALSE,IF(ISERR(FIND(CONCATENATE(AX$4,"+++"),NieStac!$T53))=FALSE,"+++","++"),"+")," ")," ")</f>
        <v>+</v>
      </c>
      <c r="AY46" s="16" t="str">
        <f>IF(ISERR(FIND(AY$4,NieStac!$T53))=FALSE,IF(ISERR(FIND(CONCATENATE(AY$4,"+"),NieStac!$T53))=FALSE,IF(ISERR(FIND(CONCATENATE(AY$4,"++"),NieStac!$T53))=FALSE,IF(ISERR(FIND(CONCATENATE(AY$4,"+++"),NieStac!$T53))=FALSE,"+++","++"),"+")," ")," ")</f>
        <v xml:space="preserve"> </v>
      </c>
      <c r="AZ46" s="16" t="str">
        <f>IF(ISERR(FIND(AZ$4,NieStac!$T53))=FALSE,IF(ISERR(FIND(CONCATENATE(AZ$4,"+"),NieStac!$T53))=FALSE,IF(ISERR(FIND(CONCATENATE(AZ$4,"++"),NieStac!$T53))=FALSE,IF(ISERR(FIND(CONCATENATE(AZ$4,"+++"),NieStac!$T53))=FALSE,"+++","++"),"+")," ")," ")</f>
        <v xml:space="preserve"> </v>
      </c>
      <c r="BA46" s="16" t="str">
        <f>IF(ISERR(FIND(BA$4,NieStac!$T53))=FALSE,IF(ISERR(FIND(CONCATENATE(BA$4,"+"),NieStac!$T53))=FALSE,IF(ISERR(FIND(CONCATENATE(BA$4,"++"),NieStac!$T53))=FALSE,IF(ISERR(FIND(CONCATENATE(BA$4,"+++"),NieStac!$T53))=FALSE,"+++","++"),"+")," ")," ")</f>
        <v xml:space="preserve"> </v>
      </c>
      <c r="BB46" s="16" t="str">
        <f>IF(ISERR(FIND(BB$4,NieStac!$T53))=FALSE,IF(ISERR(FIND(CONCATENATE(BB$4,"+"),NieStac!$T53))=FALSE,IF(ISERR(FIND(CONCATENATE(BB$4,"++"),NieStac!$T53))=FALSE,IF(ISERR(FIND(CONCATENATE(BB$4,"+++"),NieStac!$T53))=FALSE,"+++","++"),"+")," ")," ")</f>
        <v>+</v>
      </c>
    </row>
    <row r="47" spans="1:54">
      <c r="A47" s="94" t="str">
        <f>NieStac!$C54</f>
        <v>Przygotowanie pracy magisterskiej</v>
      </c>
      <c r="B47" s="16" t="str">
        <f>IF(ISERR(FIND(B$4,NieStac!$R54))=FALSE,IF(ISERR(FIND(CONCATENATE(B$4,"+"),NieStac!$R54))=FALSE,IF(ISERR(FIND(CONCATENATE(B$4,"++"),NieStac!$R54))=FALSE,IF(ISERR(FIND(CONCATENATE(B$4,"+++"),NieStac!$R54))=FALSE,"+++","++"),"+")," ")," ")</f>
        <v xml:space="preserve"> </v>
      </c>
      <c r="C47" s="16" t="str">
        <f>IF(ISERR(FIND(C$4,NieStac!$R54))=FALSE,IF(ISERR(FIND(CONCATENATE(C$4,"+"),NieStac!$R54))=FALSE,IF(ISERR(FIND(CONCATENATE(C$4,"++"),NieStac!$R54))=FALSE,IF(ISERR(FIND(CONCATENATE(C$4,"+++"),NieStac!$R54))=FALSE,"+++","++"),"+")," ")," ")</f>
        <v xml:space="preserve"> </v>
      </c>
      <c r="D47" s="16" t="str">
        <f>IF(ISERR(FIND(D$4,NieStac!$R54))=FALSE,IF(ISERR(FIND(CONCATENATE(D$4,"+"),NieStac!$R54))=FALSE,IF(ISERR(FIND(CONCATENATE(D$4,"++"),NieStac!$R54))=FALSE,IF(ISERR(FIND(CONCATENATE(D$4,"+++"),NieStac!$R54))=FALSE,"+++","++"),"+")," ")," ")</f>
        <v xml:space="preserve"> </v>
      </c>
      <c r="E47" s="16" t="str">
        <f>IF(ISERR(FIND(E$4,NieStac!$R54))=FALSE,IF(ISERR(FIND(CONCATENATE(E$4,"+"),NieStac!$R54))=FALSE,IF(ISERR(FIND(CONCATENATE(E$4,"++"),NieStac!$R54))=FALSE,IF(ISERR(FIND(CONCATENATE(E$4,"+++"),NieStac!$R54))=FALSE,"+++","++"),"+")," ")," ")</f>
        <v xml:space="preserve"> </v>
      </c>
      <c r="F47" s="16" t="str">
        <f>IF(ISERR(FIND(F$4,NieStac!$R54))=FALSE,IF(ISERR(FIND(CONCATENATE(F$4,"+"),NieStac!$R54))=FALSE,IF(ISERR(FIND(CONCATENATE(F$4,"++"),NieStac!$R54))=FALSE,IF(ISERR(FIND(CONCATENATE(F$4,"+++"),NieStac!$R54))=FALSE,"+++","++"),"+")," ")," ")</f>
        <v xml:space="preserve"> </v>
      </c>
      <c r="G47" s="16" t="str">
        <f>IF(ISERR(FIND(G$4,NieStac!$R54))=FALSE,IF(ISERR(FIND(CONCATENATE(G$4,"+"),NieStac!$R54))=FALSE,IF(ISERR(FIND(CONCATENATE(G$4,"++"),NieStac!$R54))=FALSE,IF(ISERR(FIND(CONCATENATE(G$4,"+++"),NieStac!$R54))=FALSE,"+++","++"),"+")," ")," ")</f>
        <v xml:space="preserve"> </v>
      </c>
      <c r="H47" s="16" t="str">
        <f>IF(ISERR(FIND(H$4,NieStac!$R54))=FALSE,IF(ISERR(FIND(CONCATENATE(H$4,"+"),NieStac!$R54))=FALSE,IF(ISERR(FIND(CONCATENATE(H$4,"++"),NieStac!$R54))=FALSE,IF(ISERR(FIND(CONCATENATE(H$4,"+++"),NieStac!$R54))=FALSE,"+++","++"),"+")," ")," ")</f>
        <v xml:space="preserve"> </v>
      </c>
      <c r="I47" s="16" t="str">
        <f>IF(ISERR(FIND(I$4,NieStac!$R54))=FALSE,IF(ISERR(FIND(CONCATENATE(I$4,"+"),NieStac!$R54))=FALSE,IF(ISERR(FIND(CONCATENATE(I$4,"++"),NieStac!$R54))=FALSE,IF(ISERR(FIND(CONCATENATE(I$4,"+++"),NieStac!$R54))=FALSE,"+++","++"),"+")," ")," ")</f>
        <v xml:space="preserve"> </v>
      </c>
      <c r="J47" s="16" t="str">
        <f>IF(ISERR(FIND(J$4,NieStac!$R54))=FALSE,IF(ISERR(FIND(CONCATENATE(J$4,"+"),NieStac!$R54))=FALSE,IF(ISERR(FIND(CONCATENATE(J$4,"++"),NieStac!$R54))=FALSE,IF(ISERR(FIND(CONCATENATE(J$4,"+++"),NieStac!$R54))=FALSE,"+++","++"),"+")," ")," ")</f>
        <v xml:space="preserve"> </v>
      </c>
      <c r="K47" s="16" t="str">
        <f>IF(ISERR(FIND(K$4,NieStac!$R54))=FALSE,IF(ISERR(FIND(CONCATENATE(K$4,"+"),NieStac!$R54))=FALSE,IF(ISERR(FIND(CONCATENATE(K$4,"++"),NieStac!$R54))=FALSE,IF(ISERR(FIND(CONCATENATE(K$4,"+++"),NieStac!$R54))=FALSE,"+++","++"),"+")," ")," ")</f>
        <v xml:space="preserve"> </v>
      </c>
      <c r="L47" s="16" t="str">
        <f>IF(ISERR(FIND(L$4,NieStac!$R54))=FALSE,IF(ISERR(FIND(CONCATENATE(L$4,"+"),NieStac!$R54))=FALSE,IF(ISERR(FIND(CONCATENATE(L$4,"++"),NieStac!$R54))=FALSE,IF(ISERR(FIND(CONCATENATE(L$4,"+++"),NieStac!$R54))=FALSE,"+++","++"),"+")," ")," ")</f>
        <v xml:space="preserve"> </v>
      </c>
      <c r="M47" s="16" t="str">
        <f>IF(ISERR(FIND(M$4,NieStac!$R54))=FALSE,IF(ISERR(FIND(CONCATENATE(M$4,"+"),NieStac!$R54))=FALSE,IF(ISERR(FIND(CONCATENATE(M$4,"++"),NieStac!$R54))=FALSE,IF(ISERR(FIND(CONCATENATE(M$4,"+++"),NieStac!$R54))=FALSE,"+++","++"),"+")," ")," ")</f>
        <v xml:space="preserve"> </v>
      </c>
      <c r="N47" s="16" t="str">
        <f>IF(ISERR(FIND(N$4,NieStac!$R54))=FALSE,IF(ISERR(FIND(CONCATENATE(N$4,"+"),NieStac!$R54))=FALSE,IF(ISERR(FIND(CONCATENATE(N$4,"++"),NieStac!$R54))=FALSE,IF(ISERR(FIND(CONCATENATE(N$4,"+++"),NieStac!$R54))=FALSE,"+++","++"),"+")," ")," ")</f>
        <v xml:space="preserve"> </v>
      </c>
      <c r="O47" s="16" t="str">
        <f>IF(ISERR(FIND(O$4,NieStac!$R54))=FALSE,IF(ISERR(FIND(CONCATENATE(O$4,"+"),NieStac!$R54))=FALSE,IF(ISERR(FIND(CONCATENATE(O$4,"++"),NieStac!$R54))=FALSE,IF(ISERR(FIND(CONCATENATE(O$4,"+++"),NieStac!$R54))=FALSE,"+++","++"),"+")," ")," ")</f>
        <v xml:space="preserve"> </v>
      </c>
      <c r="P47" s="16" t="str">
        <f>IF(ISERR(FIND(P$4,NieStac!$R54))=FALSE,IF(ISERR(FIND(CONCATENATE(P$4,"+"),NieStac!$R54))=FALSE,IF(ISERR(FIND(CONCATENATE(P$4,"++"),NieStac!$R54))=FALSE,IF(ISERR(FIND(CONCATENATE(P$4,"+++"),NieStac!$R54))=FALSE,"+++","++"),"+")," ")," ")</f>
        <v xml:space="preserve"> </v>
      </c>
      <c r="Q47" s="16" t="str">
        <f>IF(ISERR(FIND(Q$4,NieStac!$R54))=FALSE,IF(ISERR(FIND(CONCATENATE(Q$4,"+"),NieStac!$R54))=FALSE,IF(ISERR(FIND(CONCATENATE(Q$4,"++"),NieStac!$R54))=FALSE,IF(ISERR(FIND(CONCATENATE(Q$4,"+++"),NieStac!$R54))=FALSE,"+++","++"),"+")," ")," ")</f>
        <v xml:space="preserve"> </v>
      </c>
      <c r="R47" s="16" t="str">
        <f>IF(ISERR(FIND(R$4,NieStac!$R54))=FALSE,IF(ISERR(FIND(CONCATENATE(R$4,"+"),NieStac!$R54))=FALSE,IF(ISERR(FIND(CONCATENATE(R$4,"++"),NieStac!$R54))=FALSE,IF(ISERR(FIND(CONCATENATE(R$4,"+++"),NieStac!$R54))=FALSE,"+++","++"),"+")," ")," ")</f>
        <v xml:space="preserve"> </v>
      </c>
      <c r="S47" s="16" t="str">
        <f>IF(ISERR(FIND(S$4,NieStac!$R54))=FALSE,IF(ISERR(FIND(CONCATENATE(S$4,"+"),NieStac!$R54))=FALSE,IF(ISERR(FIND(CONCATENATE(S$4,"++"),NieStac!$R54))=FALSE,IF(ISERR(FIND(CONCATENATE(S$4,"+++"),NieStac!$R54))=FALSE,"+++","++"),"+")," ")," ")</f>
        <v xml:space="preserve"> </v>
      </c>
      <c r="T47" s="94" t="str">
        <f>NieStac!$C54</f>
        <v>Przygotowanie pracy magisterskiej</v>
      </c>
      <c r="U47" s="16" t="str">
        <f>IF(ISERR(FIND(U$4,NieStac!$S54))=FALSE,IF(ISERR(FIND(CONCATENATE(U$4,"+"),NieStac!$S54))=FALSE,IF(ISERR(FIND(CONCATENATE(U$4,"++"),NieStac!$S54))=FALSE,IF(ISERR(FIND(CONCATENATE(U$4,"+++"),NieStac!$S54))=FALSE,"+++","++"),"+")," ")," ")</f>
        <v>+</v>
      </c>
      <c r="V47" s="16" t="str">
        <f>IF(ISERR(FIND(V$4,NieStac!$S54))=FALSE,IF(ISERR(FIND(CONCATENATE(V$4,"+"),NieStac!$S54))=FALSE,IF(ISERR(FIND(CONCATENATE(V$4,"++"),NieStac!$S54))=FALSE,IF(ISERR(FIND(CONCATENATE(V$4,"+++"),NieStac!$S54))=FALSE,"+++","++"),"+")," ")," ")</f>
        <v xml:space="preserve"> </v>
      </c>
      <c r="W47" s="16" t="str">
        <f>IF(ISERR(FIND(W$4,NieStac!$S54))=FALSE,IF(ISERR(FIND(CONCATENATE(W$4,"+"),NieStac!$S54))=FALSE,IF(ISERR(FIND(CONCATENATE(W$4,"++"),NieStac!$S54))=FALSE,IF(ISERR(FIND(CONCATENATE(W$4,"+++"),NieStac!$S54))=FALSE,"+++","++"),"+")," ")," ")</f>
        <v xml:space="preserve"> </v>
      </c>
      <c r="X47" s="16" t="str">
        <f>IF(ISERR(FIND(X$4,NieStac!$S54))=FALSE,IF(ISERR(FIND(CONCATENATE(X$4,"+"),NieStac!$S54))=FALSE,IF(ISERR(FIND(CONCATENATE(X$4,"++"),NieStac!$S54))=FALSE,IF(ISERR(FIND(CONCATENATE(X$4,"+++"),NieStac!$S54))=FALSE,"+++","++"),"+")," ")," ")</f>
        <v xml:space="preserve"> </v>
      </c>
      <c r="Y47" s="16" t="str">
        <f>IF(ISERR(FIND(Y$4,NieStac!$S54))=FALSE,IF(ISERR(FIND(CONCATENATE(Y$4,"+"),NieStac!$S54))=FALSE,IF(ISERR(FIND(CONCATENATE(Y$4,"++"),NieStac!$S54))=FALSE,IF(ISERR(FIND(CONCATENATE(Y$4,"+++"),NieStac!$S54))=FALSE,"+++","++"),"+")," ")," ")</f>
        <v xml:space="preserve"> </v>
      </c>
      <c r="Z47" s="16" t="str">
        <f>IF(ISERR(FIND(Z$4,NieStac!$S54))=FALSE,IF(ISERR(FIND(CONCATENATE(Z$4,"+"),NieStac!$S54))=FALSE,IF(ISERR(FIND(CONCATENATE(Z$4,"++"),NieStac!$S54))=FALSE,IF(ISERR(FIND(CONCATENATE(Z$4,"+++"),NieStac!$S54))=FALSE,"+++","++"),"+")," ")," ")</f>
        <v>+</v>
      </c>
      <c r="AA47" s="16" t="str">
        <f>IF(ISERR(FIND(AA$4,NieStac!$S54))=FALSE,IF(ISERR(FIND(CONCATENATE(AA$4,"+"),NieStac!$S54))=FALSE,IF(ISERR(FIND(CONCATENATE(AA$4,"++"),NieStac!$S54))=FALSE,IF(ISERR(FIND(CONCATENATE(AA$4,"+++"),NieStac!$S54))=FALSE,"+++","++"),"+")," ")," ")</f>
        <v xml:space="preserve"> </v>
      </c>
      <c r="AB47" s="16" t="str">
        <f>IF(ISERR(FIND(AB$4,NieStac!$S54))=FALSE,IF(ISERR(FIND(CONCATENATE(AB$4,"+"),NieStac!$S54))=FALSE,IF(ISERR(FIND(CONCATENATE(AB$4,"++"),NieStac!$S54))=FALSE,IF(ISERR(FIND(CONCATENATE(AB$4,"+++"),NieStac!$S54))=FALSE,"+++","++"),"+")," ")," ")</f>
        <v>+</v>
      </c>
      <c r="AC47" s="16" t="str">
        <f>IF(ISERR(FIND(AC$4,NieStac!$S54))=FALSE,IF(ISERR(FIND(CONCATENATE(AC$4,"+"),NieStac!$S54))=FALSE,IF(ISERR(FIND(CONCATENATE(AC$4,"++"),NieStac!$S54))=FALSE,IF(ISERR(FIND(CONCATENATE(AC$4,"+++"),NieStac!$S54))=FALSE,"+++","++"),"+")," ")," ")</f>
        <v xml:space="preserve"> </v>
      </c>
      <c r="AD47" s="16" t="str">
        <f>IF(ISERR(FIND(AD$4,NieStac!$S54))=FALSE,IF(ISERR(FIND(CONCATENATE(AD$4,"+"),NieStac!$S54))=FALSE,IF(ISERR(FIND(CONCATENATE(AD$4,"++"),NieStac!$S54))=FALSE,IF(ISERR(FIND(CONCATENATE(AD$4,"+++"),NieStac!$S54))=FALSE,"+++","++"),"+")," ")," ")</f>
        <v xml:space="preserve"> </v>
      </c>
      <c r="AE47" s="16" t="str">
        <f>IF(ISERR(FIND(AE$4,NieStac!$S54))=FALSE,IF(ISERR(FIND(CONCATENATE(AE$4,"+"),NieStac!$S54))=FALSE,IF(ISERR(FIND(CONCATENATE(AE$4,"++"),NieStac!$S54))=FALSE,IF(ISERR(FIND(CONCATENATE(AE$4,"+++"),NieStac!$S54))=FALSE,"+++","++"),"+")," ")," ")</f>
        <v xml:space="preserve"> </v>
      </c>
      <c r="AF47" s="16" t="str">
        <f>IF(ISERR(FIND(AF$4,NieStac!$S54))=FALSE,IF(ISERR(FIND(CONCATENATE(AF$4,"+"),NieStac!$S54))=FALSE,IF(ISERR(FIND(CONCATENATE(AF$4,"++"),NieStac!$S54))=FALSE,IF(ISERR(FIND(CONCATENATE(AF$4,"+++"),NieStac!$S54))=FALSE,"+++","++"),"+")," ")," ")</f>
        <v xml:space="preserve"> </v>
      </c>
      <c r="AG47" s="16" t="str">
        <f>IF(ISERR(FIND(AG$4,NieStac!$S54))=FALSE,IF(ISERR(FIND(CONCATENATE(AG$4,"+"),NieStac!$S54))=FALSE,IF(ISERR(FIND(CONCATENATE(AG$4,"++"),NieStac!$S54))=FALSE,IF(ISERR(FIND(CONCATENATE(AG$4,"+++"),NieStac!$S54))=FALSE,"+++","++"),"+")," ")," ")</f>
        <v xml:space="preserve"> </v>
      </c>
      <c r="AH47" s="16" t="str">
        <f>IF(ISERR(FIND(AH$4,NieStac!$S54))=FALSE,IF(ISERR(FIND(CONCATENATE(AH$4,"+"),NieStac!$S54))=FALSE,IF(ISERR(FIND(CONCATENATE(AH$4,"++"),NieStac!$S54))=FALSE,IF(ISERR(FIND(CONCATENATE(AH$4,"+++"),NieStac!$S54))=FALSE,"+++","++"),"+")," ")," ")</f>
        <v xml:space="preserve"> </v>
      </c>
      <c r="AI47" s="16" t="str">
        <f>IF(ISERR(FIND(AI$4,NieStac!$S54))=FALSE,IF(ISERR(FIND(CONCATENATE(AI$4,"+"),NieStac!$S54))=FALSE,IF(ISERR(FIND(CONCATENATE(AI$4,"++"),NieStac!$S54))=FALSE,IF(ISERR(FIND(CONCATENATE(AI$4,"+++"),NieStac!$S54))=FALSE,"+++","++"),"+")," ")," ")</f>
        <v>+</v>
      </c>
      <c r="AJ47" s="16" t="str">
        <f>IF(ISERR(FIND(AJ$4,NieStac!$S54))=FALSE,IF(ISERR(FIND(CONCATENATE(AJ$4,"+"),NieStac!$S54))=FALSE,IF(ISERR(FIND(CONCATENATE(AJ$4,"++"),NieStac!$S54))=FALSE,IF(ISERR(FIND(CONCATENATE(AJ$4,"+++"),NieStac!$S54))=FALSE,"+++","++"),"+")," ")," ")</f>
        <v xml:space="preserve"> </v>
      </c>
      <c r="AK47" s="16" t="str">
        <f>IF(ISERR(FIND(AK$4,NieStac!$S54))=FALSE,IF(ISERR(FIND(CONCATENATE(AK$4,"+"),NieStac!$S54))=FALSE,IF(ISERR(FIND(CONCATENATE(AK$4,"++"),NieStac!$S54))=FALSE,IF(ISERR(FIND(CONCATENATE(AK$4,"+++"),NieStac!$S54))=FALSE,"+++","++"),"+")," ")," ")</f>
        <v xml:space="preserve"> </v>
      </c>
      <c r="AL47" s="16" t="str">
        <f>IF(ISERR(FIND(AL$4,NieStac!$S54))=FALSE,IF(ISERR(FIND(CONCATENATE(AL$4,"+"),NieStac!$S54))=FALSE,IF(ISERR(FIND(CONCATENATE(AL$4,"++"),NieStac!$S54))=FALSE,IF(ISERR(FIND(CONCATENATE(AL$4,"+++"),NieStac!$S54))=FALSE,"+++","++"),"+")," ")," ")</f>
        <v xml:space="preserve"> </v>
      </c>
      <c r="AM47" s="16" t="str">
        <f>IF(ISERR(FIND(AM$4,NieStac!$S54))=FALSE,IF(ISERR(FIND(CONCATENATE(AM$4,"+"),NieStac!$S54))=FALSE,IF(ISERR(FIND(CONCATENATE(AM$4,"++"),NieStac!$S54))=FALSE,IF(ISERR(FIND(CONCATENATE(AM$4,"+++"),NieStac!$S54))=FALSE,"+++","++"),"+")," ")," ")</f>
        <v xml:space="preserve"> </v>
      </c>
      <c r="AN47" s="16" t="str">
        <f>IF(ISERR(FIND(AN$4,NieStac!$S54))=FALSE,IF(ISERR(FIND(CONCATENATE(AN$4,"+"),NieStac!$S54))=FALSE,IF(ISERR(FIND(CONCATENATE(AN$4,"++"),NieStac!$S54))=FALSE,IF(ISERR(FIND(CONCATENATE(AN$4,"+++"),NieStac!$S54))=FALSE,"+++","++"),"+")," ")," ")</f>
        <v xml:space="preserve"> </v>
      </c>
      <c r="AO47" s="16" t="str">
        <f>IF(ISERR(FIND(AO$4,NieStac!$S54))=FALSE,IF(ISERR(FIND(CONCATENATE(AO$4,"+"),NieStac!$S54))=FALSE,IF(ISERR(FIND(CONCATENATE(AO$4,"++"),NieStac!$S54))=FALSE,IF(ISERR(FIND(CONCATENATE(AO$4,"+++"),NieStac!$S54))=FALSE,"+++","++"),"+")," ")," ")</f>
        <v xml:space="preserve"> </v>
      </c>
      <c r="AP47" s="16" t="str">
        <f>IF(ISERR(FIND(AP$4,NieStac!$S54))=FALSE,IF(ISERR(FIND(CONCATENATE(AP$4,"+"),NieStac!$S54))=FALSE,IF(ISERR(FIND(CONCATENATE(AP$4,"++"),NieStac!$S54))=FALSE,IF(ISERR(FIND(CONCATENATE(AP$4,"+++"),NieStac!$S54))=FALSE,"+++","++"),"+")," ")," ")</f>
        <v xml:space="preserve"> </v>
      </c>
      <c r="AQ47" s="16" t="str">
        <f>IF(ISERR(FIND(AQ$4,NieStac!$S54))=FALSE,IF(ISERR(FIND(CONCATENATE(AQ$4,"+"),NieStac!$S54))=FALSE,IF(ISERR(FIND(CONCATENATE(AQ$4,"++"),NieStac!$S54))=FALSE,IF(ISERR(FIND(CONCATENATE(AQ$4,"+++"),NieStac!$S54))=FALSE,"+++","++"),"+")," ")," ")</f>
        <v xml:space="preserve"> </v>
      </c>
      <c r="AR47" s="16" t="str">
        <f>IF(ISERR(FIND(AR$4,NieStac!$S54))=FALSE,IF(ISERR(FIND(CONCATENATE(AR$4,"+"),NieStac!$S54))=FALSE,IF(ISERR(FIND(CONCATENATE(AR$4,"++"),NieStac!$S54))=FALSE,IF(ISERR(FIND(CONCATENATE(AR$4,"+++"),NieStac!$S54))=FALSE,"+++","++"),"+")," ")," ")</f>
        <v>+</v>
      </c>
      <c r="AS47" s="16" t="str">
        <f>IF(ISERR(FIND(AS$4,NieStac!$S54))=FALSE,IF(ISERR(FIND(CONCATENATE(AS$4,"+"),NieStac!$S54))=FALSE,IF(ISERR(FIND(CONCATENATE(AS$4,"++"),NieStac!$S54))=FALSE,IF(ISERR(FIND(CONCATENATE(AS$4,"+++"),NieStac!$S54))=FALSE,"+++","++"),"+")," ")," ")</f>
        <v xml:space="preserve"> </v>
      </c>
      <c r="AT47" s="16" t="str">
        <f>IF(ISERR(FIND(AT$4,NieStac!$S54))=FALSE,IF(ISERR(FIND(CONCATENATE(AT$4,"+"),NieStac!$S54))=FALSE,IF(ISERR(FIND(CONCATENATE(AT$4,"++"),NieStac!$S54))=FALSE,IF(ISERR(FIND(CONCATENATE(AT$4,"+++"),NieStac!$S54))=FALSE,"+++","++"),"+")," ")," ")</f>
        <v xml:space="preserve"> </v>
      </c>
      <c r="AU47" s="16" t="str">
        <f>IF(ISERR(FIND(AU$4,NieStac!$S54))=FALSE,IF(ISERR(FIND(CONCATENATE(AU$4,"+"),NieStac!$S54))=FALSE,IF(ISERR(FIND(CONCATENATE(AU$4,"++"),NieStac!$S54))=FALSE,IF(ISERR(FIND(CONCATENATE(AU$4,"+++"),NieStac!$S54))=FALSE,"+++","++"),"+")," ")," ")</f>
        <v xml:space="preserve"> </v>
      </c>
      <c r="AV47" s="94" t="str">
        <f>NieStac!$C54</f>
        <v>Przygotowanie pracy magisterskiej</v>
      </c>
      <c r="AW47" s="16" t="str">
        <f>IF(ISERR(FIND(AW$4,NieStac!$T54))=FALSE,IF(ISERR(FIND(CONCATENATE(AW$4,"+"),NieStac!$T54))=FALSE,IF(ISERR(FIND(CONCATENATE(AW$4,"++"),NieStac!$T54))=FALSE,IF(ISERR(FIND(CONCATENATE(AW$4,"+++"),NieStac!$T54))=FALSE,"+++","++"),"+")," ")," ")</f>
        <v>+</v>
      </c>
      <c r="AX47" s="16" t="str">
        <f>IF(ISERR(FIND(AX$4,NieStac!$T54))=FALSE,IF(ISERR(FIND(CONCATENATE(AX$4,"+"),NieStac!$T54))=FALSE,IF(ISERR(FIND(CONCATENATE(AX$4,"++"),NieStac!$T54))=FALSE,IF(ISERR(FIND(CONCATENATE(AX$4,"+++"),NieStac!$T54))=FALSE,"+++","++"),"+")," ")," ")</f>
        <v xml:space="preserve"> </v>
      </c>
      <c r="AY47" s="16" t="str">
        <f>IF(ISERR(FIND(AY$4,NieStac!$T54))=FALSE,IF(ISERR(FIND(CONCATENATE(AY$4,"+"),NieStac!$T54))=FALSE,IF(ISERR(FIND(CONCATENATE(AY$4,"++"),NieStac!$T54))=FALSE,IF(ISERR(FIND(CONCATENATE(AY$4,"+++"),NieStac!$T54))=FALSE,"+++","++"),"+")," ")," ")</f>
        <v>+</v>
      </c>
      <c r="AZ47" s="16" t="str">
        <f>IF(ISERR(FIND(AZ$4,NieStac!$T54))=FALSE,IF(ISERR(FIND(CONCATENATE(AZ$4,"+"),NieStac!$T54))=FALSE,IF(ISERR(FIND(CONCATENATE(AZ$4,"++"),NieStac!$T54))=FALSE,IF(ISERR(FIND(CONCATENATE(AZ$4,"+++"),NieStac!$T54))=FALSE,"+++","++"),"+")," ")," ")</f>
        <v xml:space="preserve"> </v>
      </c>
      <c r="BA47" s="16" t="str">
        <f>IF(ISERR(FIND(BA$4,NieStac!$T54))=FALSE,IF(ISERR(FIND(CONCATENATE(BA$4,"+"),NieStac!$T54))=FALSE,IF(ISERR(FIND(CONCATENATE(BA$4,"++"),NieStac!$T54))=FALSE,IF(ISERR(FIND(CONCATENATE(BA$4,"+++"),NieStac!$T54))=FALSE,"+++","++"),"+")," ")," ")</f>
        <v xml:space="preserve"> </v>
      </c>
      <c r="BB47" s="16" t="str">
        <f>IF(ISERR(FIND(BB$4,NieStac!$T54))=FALSE,IF(ISERR(FIND(CONCATENATE(BB$4,"+"),NieStac!$T54))=FALSE,IF(ISERR(FIND(CONCATENATE(BB$4,"++"),NieStac!$T54))=FALSE,IF(ISERR(FIND(CONCATENATE(BB$4,"+++"),NieStac!$T54))=FALSE,"+++","++"),"+")," ")," ")</f>
        <v>+</v>
      </c>
    </row>
    <row r="48" spans="1:54" hidden="1">
      <c r="A48" s="94">
        <f>NieStac!$C56</f>
        <v>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94">
        <f>NieStac!$C56</f>
        <v>0</v>
      </c>
      <c r="U48" s="16" t="str">
        <f>IF(ISERR(FIND(U$4,NieStac!$S55))=FALSE,IF(ISERR(FIND(CONCATENATE(U$4,"+"),NieStac!$S55))=FALSE,IF(ISERR(FIND(CONCATENATE(U$4,"++"),NieStac!$S55))=FALSE,IF(ISERR(FIND(CONCATENATE(U$4,"+++"),NieStac!$S55))=FALSE,"+++","++"),"+")," ")," ")</f>
        <v xml:space="preserve"> </v>
      </c>
      <c r="V48" s="16" t="str">
        <f>IF(ISERR(FIND(V$4,NieStac!$S55))=FALSE,IF(ISERR(FIND(CONCATENATE(V$4,"+"),NieStac!$S55))=FALSE,IF(ISERR(FIND(CONCATENATE(V$4,"++"),NieStac!$S55))=FALSE,IF(ISERR(FIND(CONCATENATE(V$4,"+++"),NieStac!$S55))=FALSE,"+++","++"),"+")," ")," ")</f>
        <v xml:space="preserve"> </v>
      </c>
      <c r="W48" s="16" t="str">
        <f>IF(ISERR(FIND(W$4,NieStac!$S55))=FALSE,IF(ISERR(FIND(CONCATENATE(W$4,"+"),NieStac!$S55))=FALSE,IF(ISERR(FIND(CONCATENATE(W$4,"++"),NieStac!$S55))=FALSE,IF(ISERR(FIND(CONCATENATE(W$4,"+++"),NieStac!$S55))=FALSE,"+++","++"),"+")," ")," ")</f>
        <v xml:space="preserve"> </v>
      </c>
      <c r="X48" s="16" t="str">
        <f>IF(ISERR(FIND(X$4,NieStac!$S55))=FALSE,IF(ISERR(FIND(CONCATENATE(X$4,"+"),NieStac!$S55))=FALSE,IF(ISERR(FIND(CONCATENATE(X$4,"++"),NieStac!$S55))=FALSE,IF(ISERR(FIND(CONCATENATE(X$4,"+++"),NieStac!$S55))=FALSE,"+++","++"),"+")," ")," ")</f>
        <v xml:space="preserve"> </v>
      </c>
      <c r="Y48" s="16" t="str">
        <f>IF(ISERR(FIND(Y$4,NieStac!$S55))=FALSE,IF(ISERR(FIND(CONCATENATE(Y$4,"+"),NieStac!$S55))=FALSE,IF(ISERR(FIND(CONCATENATE(Y$4,"++"),NieStac!$S55))=FALSE,IF(ISERR(FIND(CONCATENATE(Y$4,"+++"),NieStac!$S55))=FALSE,"+++","++"),"+")," ")," ")</f>
        <v xml:space="preserve"> </v>
      </c>
      <c r="Z48" s="16" t="str">
        <f>IF(ISERR(FIND(Z$4,NieStac!$S55))=FALSE,IF(ISERR(FIND(CONCATENATE(Z$4,"+"),NieStac!$S55))=FALSE,IF(ISERR(FIND(CONCATENATE(Z$4,"++"),NieStac!$S55))=FALSE,IF(ISERR(FIND(CONCATENATE(Z$4,"+++"),NieStac!$S55))=FALSE,"+++","++"),"+")," ")," ")</f>
        <v xml:space="preserve"> </v>
      </c>
      <c r="AA48" s="16" t="str">
        <f>IF(ISERR(FIND(AA$4,NieStac!$S55))=FALSE,IF(ISERR(FIND(CONCATENATE(AA$4,"+"),NieStac!$S55))=FALSE,IF(ISERR(FIND(CONCATENATE(AA$4,"++"),NieStac!$S55))=FALSE,IF(ISERR(FIND(CONCATENATE(AA$4,"+++"),NieStac!$S55))=FALSE,"+++","++"),"+")," ")," ")</f>
        <v xml:space="preserve"> </v>
      </c>
      <c r="AB48" s="16" t="str">
        <f>IF(ISERR(FIND(AB$4,NieStac!$S55))=FALSE,IF(ISERR(FIND(CONCATENATE(AB$4,"+"),NieStac!$S55))=FALSE,IF(ISERR(FIND(CONCATENATE(AB$4,"++"),NieStac!$S55))=FALSE,IF(ISERR(FIND(CONCATENATE(AB$4,"+++"),NieStac!$S55))=FALSE,"+++","++"),"+")," ")," ")</f>
        <v xml:space="preserve"> </v>
      </c>
      <c r="AC48" s="16" t="str">
        <f>IF(ISERR(FIND(AC$4,NieStac!$S55))=FALSE,IF(ISERR(FIND(CONCATENATE(AC$4,"+"),NieStac!$S55))=FALSE,IF(ISERR(FIND(CONCATENATE(AC$4,"++"),NieStac!$S55))=FALSE,IF(ISERR(FIND(CONCATENATE(AC$4,"+++"),NieStac!$S55))=FALSE,"+++","++"),"+")," ")," ")</f>
        <v xml:space="preserve"> </v>
      </c>
      <c r="AD48" s="16" t="str">
        <f>IF(ISERR(FIND(AD$4,NieStac!$S55))=FALSE,IF(ISERR(FIND(CONCATENATE(AD$4,"+"),NieStac!$S55))=FALSE,IF(ISERR(FIND(CONCATENATE(AD$4,"++"),NieStac!$S55))=FALSE,IF(ISERR(FIND(CONCATENATE(AD$4,"+++"),NieStac!$S55))=FALSE,"+++","++"),"+")," ")," ")</f>
        <v xml:space="preserve"> </v>
      </c>
      <c r="AE48" s="16" t="str">
        <f>IF(ISERR(FIND(AE$4,NieStac!$S55))=FALSE,IF(ISERR(FIND(CONCATENATE(AE$4,"+"),NieStac!$S55))=FALSE,IF(ISERR(FIND(CONCATENATE(AE$4,"++"),NieStac!$S55))=FALSE,IF(ISERR(FIND(CONCATENATE(AE$4,"+++"),NieStac!$S55))=FALSE,"+++","++"),"+")," ")," ")</f>
        <v xml:space="preserve"> </v>
      </c>
      <c r="AF48" s="16" t="str">
        <f>IF(ISERR(FIND(AF$4,NieStac!$S55))=FALSE,IF(ISERR(FIND(CONCATENATE(AF$4,"+"),NieStac!$S55))=FALSE,IF(ISERR(FIND(CONCATENATE(AF$4,"++"),NieStac!$S55))=FALSE,IF(ISERR(FIND(CONCATENATE(AF$4,"+++"),NieStac!$S55))=FALSE,"+++","++"),"+")," ")," ")</f>
        <v xml:space="preserve"> </v>
      </c>
      <c r="AG48" s="16" t="str">
        <f>IF(ISERR(FIND(AG$4,NieStac!$S55))=FALSE,IF(ISERR(FIND(CONCATENATE(AG$4,"+"),NieStac!$S55))=FALSE,IF(ISERR(FIND(CONCATENATE(AG$4,"++"),NieStac!$S55))=FALSE,IF(ISERR(FIND(CONCATENATE(AG$4,"+++"),NieStac!$S55))=FALSE,"+++","++"),"+")," ")," ")</f>
        <v xml:space="preserve"> </v>
      </c>
      <c r="AH48" s="16" t="str">
        <f>IF(ISERR(FIND(AH$4,NieStac!$S55))=FALSE,IF(ISERR(FIND(CONCATENATE(AH$4,"+"),NieStac!$S55))=FALSE,IF(ISERR(FIND(CONCATENATE(AH$4,"++"),NieStac!$S55))=FALSE,IF(ISERR(FIND(CONCATENATE(AH$4,"+++"),NieStac!$S55))=FALSE,"+++","++"),"+")," ")," ")</f>
        <v xml:space="preserve"> </v>
      </c>
      <c r="AI48" s="16" t="str">
        <f>IF(ISERR(FIND(AI$4,NieStac!$S55))=FALSE,IF(ISERR(FIND(CONCATENATE(AI$4,"+"),NieStac!$S55))=FALSE,IF(ISERR(FIND(CONCATENATE(AI$4,"++"),NieStac!$S55))=FALSE,IF(ISERR(FIND(CONCATENATE(AI$4,"+++"),NieStac!$S55))=FALSE,"+++","++"),"+")," ")," ")</f>
        <v xml:space="preserve"> </v>
      </c>
      <c r="AJ48" s="16" t="str">
        <f>IF(ISERR(FIND(AJ$4,NieStac!$S55))=FALSE,IF(ISERR(FIND(CONCATENATE(AJ$4,"+"),NieStac!$S55))=FALSE,IF(ISERR(FIND(CONCATENATE(AJ$4,"++"),NieStac!$S55))=FALSE,IF(ISERR(FIND(CONCATENATE(AJ$4,"+++"),NieStac!$S55))=FALSE,"+++","++"),"+")," ")," ")</f>
        <v xml:space="preserve"> </v>
      </c>
      <c r="AK48" s="16" t="str">
        <f>IF(ISERR(FIND(AK$4,NieStac!$S55))=FALSE,IF(ISERR(FIND(CONCATENATE(AK$4,"+"),NieStac!$S55))=FALSE,IF(ISERR(FIND(CONCATENATE(AK$4,"++"),NieStac!$S55))=FALSE,IF(ISERR(FIND(CONCATENATE(AK$4,"+++"),NieStac!$S55))=FALSE,"+++","++"),"+")," ")," ")</f>
        <v xml:space="preserve"> </v>
      </c>
      <c r="AL48" s="16" t="str">
        <f>IF(ISERR(FIND(AL$4,NieStac!$S55))=FALSE,IF(ISERR(FIND(CONCATENATE(AL$4,"+"),NieStac!$S55))=FALSE,IF(ISERR(FIND(CONCATENATE(AL$4,"++"),NieStac!$S55))=FALSE,IF(ISERR(FIND(CONCATENATE(AL$4,"+++"),NieStac!$S55))=FALSE,"+++","++"),"+")," ")," ")</f>
        <v xml:space="preserve"> </v>
      </c>
      <c r="AM48" s="16" t="str">
        <f>IF(ISERR(FIND(AM$4,NieStac!$S55))=FALSE,IF(ISERR(FIND(CONCATENATE(AM$4,"+"),NieStac!$S55))=FALSE,IF(ISERR(FIND(CONCATENATE(AM$4,"++"),NieStac!$S55))=FALSE,IF(ISERR(FIND(CONCATENATE(AM$4,"+++"),NieStac!$S55))=FALSE,"+++","++"),"+")," ")," ")</f>
        <v xml:space="preserve"> </v>
      </c>
      <c r="AN48" s="16" t="str">
        <f>IF(ISERR(FIND(AN$4,NieStac!$S55))=FALSE,IF(ISERR(FIND(CONCATENATE(AN$4,"+"),NieStac!$S55))=FALSE,IF(ISERR(FIND(CONCATENATE(AN$4,"++"),NieStac!$S55))=FALSE,IF(ISERR(FIND(CONCATENATE(AN$4,"+++"),NieStac!$S55))=FALSE,"+++","++"),"+")," ")," ")</f>
        <v xml:space="preserve"> </v>
      </c>
      <c r="AO48" s="16" t="str">
        <f>IF(ISERR(FIND(AO$4,NieStac!$S55))=FALSE,IF(ISERR(FIND(CONCATENATE(AO$4,"+"),NieStac!$S55))=FALSE,IF(ISERR(FIND(CONCATENATE(AO$4,"++"),NieStac!$S55))=FALSE,IF(ISERR(FIND(CONCATENATE(AO$4,"+++"),NieStac!$S55))=FALSE,"+++","++"),"+")," ")," ")</f>
        <v xml:space="preserve"> </v>
      </c>
      <c r="AP48" s="16" t="str">
        <f>IF(ISERR(FIND(AP$4,NieStac!$S55))=FALSE,IF(ISERR(FIND(CONCATENATE(AP$4,"+"),NieStac!$S55))=FALSE,IF(ISERR(FIND(CONCATENATE(AP$4,"++"),NieStac!$S55))=FALSE,IF(ISERR(FIND(CONCATENATE(AP$4,"+++"),NieStac!$S55))=FALSE,"+++","++"),"+")," ")," ")</f>
        <v xml:space="preserve"> </v>
      </c>
      <c r="AQ48" s="16" t="str">
        <f>IF(ISERR(FIND(AQ$4,NieStac!$S55))=FALSE,IF(ISERR(FIND(CONCATENATE(AQ$4,"+"),NieStac!$S55))=FALSE,IF(ISERR(FIND(CONCATENATE(AQ$4,"++"),NieStac!$S55))=FALSE,IF(ISERR(FIND(CONCATENATE(AQ$4,"+++"),NieStac!$S55))=FALSE,"+++","++"),"+")," ")," ")</f>
        <v xml:space="preserve"> </v>
      </c>
      <c r="AR48" s="16" t="str">
        <f>IF(ISERR(FIND(AR$4,NieStac!$S55))=FALSE,IF(ISERR(FIND(CONCATENATE(AR$4,"+"),NieStac!$S55))=FALSE,IF(ISERR(FIND(CONCATENATE(AR$4,"++"),NieStac!$S55))=FALSE,IF(ISERR(FIND(CONCATENATE(AR$4,"+++"),NieStac!$S55))=FALSE,"+++","++"),"+")," ")," ")</f>
        <v xml:space="preserve"> </v>
      </c>
      <c r="AS48" s="16" t="str">
        <f>IF(ISERR(FIND(AS$4,NieStac!$S55))=FALSE,IF(ISERR(FIND(CONCATENATE(AS$4,"+"),NieStac!$S55))=FALSE,IF(ISERR(FIND(CONCATENATE(AS$4,"++"),NieStac!$S55))=FALSE,IF(ISERR(FIND(CONCATENATE(AS$4,"+++"),NieStac!$S55))=FALSE,"+++","++"),"+")," ")," ")</f>
        <v xml:space="preserve"> </v>
      </c>
      <c r="AT48" s="16" t="str">
        <f>IF(ISERR(FIND(AT$4,NieStac!$S55))=FALSE,IF(ISERR(FIND(CONCATENATE(AT$4,"+"),NieStac!$S55))=FALSE,IF(ISERR(FIND(CONCATENATE(AT$4,"++"),NieStac!$S55))=FALSE,IF(ISERR(FIND(CONCATENATE(AT$4,"+++"),NieStac!$S55))=FALSE,"+++","++"),"+")," ")," ")</f>
        <v xml:space="preserve"> </v>
      </c>
      <c r="AU48" s="16" t="str">
        <f>IF(ISERR(FIND(AU$4,NieStac!$S55))=FALSE,IF(ISERR(FIND(CONCATENATE(AU$4,"+"),NieStac!$S55))=FALSE,IF(ISERR(FIND(CONCATENATE(AU$4,"++"),NieStac!$S55))=FALSE,IF(ISERR(FIND(CONCATENATE(AU$4,"+++"),NieStac!$S55))=FALSE,"+++","++"),"+")," ")," ")</f>
        <v xml:space="preserve"> </v>
      </c>
      <c r="AV48" s="94">
        <f>NieStac!$C56</f>
        <v>0</v>
      </c>
      <c r="AW48" s="16" t="str">
        <f>IF(ISERR(FIND(AW$4,NieStac!$T55))=FALSE,IF(ISERR(FIND(CONCATENATE(AW$4,"+"),NieStac!$T55))=FALSE,IF(ISERR(FIND(CONCATENATE(AW$4,"++"),NieStac!$T55))=FALSE,IF(ISERR(FIND(CONCATENATE(AW$4,"+++"),NieStac!$T55))=FALSE,"+++","++"),"+")," ")," ")</f>
        <v xml:space="preserve"> </v>
      </c>
      <c r="AX48" s="16" t="str">
        <f>IF(ISERR(FIND(AX$4,NieStac!$T55))=FALSE,IF(ISERR(FIND(CONCATENATE(AX$4,"+"),NieStac!$T55))=FALSE,IF(ISERR(FIND(CONCATENATE(AX$4,"++"),NieStac!$T55))=FALSE,IF(ISERR(FIND(CONCATENATE(AX$4,"+++"),NieStac!$T55))=FALSE,"+++","++"),"+")," ")," ")</f>
        <v xml:space="preserve"> </v>
      </c>
      <c r="AY48" s="16" t="str">
        <f>IF(ISERR(FIND(AY$4,NieStac!$T55))=FALSE,IF(ISERR(FIND(CONCATENATE(AY$4,"+"),NieStac!$T55))=FALSE,IF(ISERR(FIND(CONCATENATE(AY$4,"++"),NieStac!$T55))=FALSE,IF(ISERR(FIND(CONCATENATE(AY$4,"+++"),NieStac!$T55))=FALSE,"+++","++"),"+")," ")," ")</f>
        <v xml:space="preserve"> </v>
      </c>
      <c r="AZ48" s="16" t="str">
        <f>IF(ISERR(FIND(AZ$4,NieStac!$T55))=FALSE,IF(ISERR(FIND(CONCATENATE(AZ$4,"+"),NieStac!$T55))=FALSE,IF(ISERR(FIND(CONCATENATE(AZ$4,"++"),NieStac!$T55))=FALSE,IF(ISERR(FIND(CONCATENATE(AZ$4,"+++"),NieStac!$T55))=FALSE,"+++","++"),"+")," ")," ")</f>
        <v xml:space="preserve"> </v>
      </c>
      <c r="BA48" s="16" t="str">
        <f>IF(ISERR(FIND(BA$4,NieStac!$T55))=FALSE,IF(ISERR(FIND(CONCATENATE(BA$4,"+"),NieStac!$T55))=FALSE,IF(ISERR(FIND(CONCATENATE(BA$4,"++"),NieStac!$T55))=FALSE,IF(ISERR(FIND(CONCATENATE(BA$4,"+++"),NieStac!$T55))=FALSE,"+++","++"),"+")," ")," ")</f>
        <v xml:space="preserve"> </v>
      </c>
      <c r="BB48" s="16" t="str">
        <f>IF(ISERR(FIND(BB$4,NieStac!$T55))=FALSE,IF(ISERR(FIND(CONCATENATE(BB$4,"+"),NieStac!$T55))=FALSE,IF(ISERR(FIND(CONCATENATE(BB$4,"++"),NieStac!$T55))=FALSE,IF(ISERR(FIND(CONCATENATE(BB$4,"+++"),NieStac!$T55))=FALSE,"+++","++"),"+")," ")," ")</f>
        <v xml:space="preserve"> </v>
      </c>
    </row>
    <row r="49" spans="1:54" ht="15" hidden="1" customHeight="1">
      <c r="A49" s="94" t="e">
        <f>#REF!</f>
        <v>#REF!</v>
      </c>
      <c r="B49" s="16" t="str">
        <f>IF(ISERR(FIND(B$4,NieStac!$R57))=FALSE,IF(ISERR(FIND(CONCATENATE(B$4,"+"),NieStac!$R57))=FALSE,IF(ISERR(FIND(CONCATENATE(B$4,"++"),NieStac!$R57))=FALSE,IF(ISERR(FIND(CONCATENATE(B$4,"+++"),NieStac!$R57))=FALSE,"+++","++"),"+")," ")," ")</f>
        <v xml:space="preserve"> </v>
      </c>
      <c r="C49" s="16" t="str">
        <f>IF(ISERR(FIND(C$4,NieStac!$R57))=FALSE,IF(ISERR(FIND(CONCATENATE(C$4,"+"),NieStac!$R57))=FALSE,IF(ISERR(FIND(CONCATENATE(C$4,"++"),NieStac!$R57))=FALSE,IF(ISERR(FIND(CONCATENATE(C$4,"+++"),NieStac!$R57))=FALSE,"+++","++"),"+")," ")," ")</f>
        <v xml:space="preserve"> </v>
      </c>
      <c r="D49" s="16" t="str">
        <f>IF(ISERR(FIND(D$4,NieStac!$R57))=FALSE,IF(ISERR(FIND(CONCATENATE(D$4,"+"),NieStac!$R57))=FALSE,IF(ISERR(FIND(CONCATENATE(D$4,"++"),NieStac!$R57))=FALSE,IF(ISERR(FIND(CONCATENATE(D$4,"+++"),NieStac!$R57))=FALSE,"+++","++"),"+")," ")," ")</f>
        <v xml:space="preserve"> </v>
      </c>
      <c r="E49" s="16" t="str">
        <f>IF(ISERR(FIND(E$4,NieStac!$R57))=FALSE,IF(ISERR(FIND(CONCATENATE(E$4,"+"),NieStac!$R57))=FALSE,IF(ISERR(FIND(CONCATENATE(E$4,"++"),NieStac!$R57))=FALSE,IF(ISERR(FIND(CONCATENATE(E$4,"+++"),NieStac!$R57))=FALSE,"+++","++"),"+")," ")," ")</f>
        <v xml:space="preserve"> </v>
      </c>
      <c r="F49" s="16" t="str">
        <f>IF(ISERR(FIND(F$4,NieStac!$R57))=FALSE,IF(ISERR(FIND(CONCATENATE(F$4,"+"),NieStac!$R57))=FALSE,IF(ISERR(FIND(CONCATENATE(F$4,"++"),NieStac!$R57))=FALSE,IF(ISERR(FIND(CONCATENATE(F$4,"+++"),NieStac!$R57))=FALSE,"+++","++"),"+")," ")," ")</f>
        <v xml:space="preserve"> </v>
      </c>
      <c r="G49" s="16" t="str">
        <f>IF(ISERR(FIND(G$4,NieStac!$R57))=FALSE,IF(ISERR(FIND(CONCATENATE(G$4,"+"),NieStac!$R57))=FALSE,IF(ISERR(FIND(CONCATENATE(G$4,"++"),NieStac!$R57))=FALSE,IF(ISERR(FIND(CONCATENATE(G$4,"+++"),NieStac!$R57))=FALSE,"+++","++"),"+")," ")," ")</f>
        <v xml:space="preserve"> </v>
      </c>
      <c r="H49" s="16" t="str">
        <f>IF(ISERR(FIND(H$4,NieStac!$R57))=FALSE,IF(ISERR(FIND(CONCATENATE(H$4,"+"),NieStac!$R57))=FALSE,IF(ISERR(FIND(CONCATENATE(H$4,"++"),NieStac!$R57))=FALSE,IF(ISERR(FIND(CONCATENATE(H$4,"+++"),NieStac!$R57))=FALSE,"+++","++"),"+")," ")," ")</f>
        <v xml:space="preserve"> </v>
      </c>
      <c r="I49" s="16" t="str">
        <f>IF(ISERR(FIND(I$4,NieStac!$R57))=FALSE,IF(ISERR(FIND(CONCATENATE(I$4,"+"),NieStac!$R57))=FALSE,IF(ISERR(FIND(CONCATENATE(I$4,"++"),NieStac!$R57))=FALSE,IF(ISERR(FIND(CONCATENATE(I$4,"+++"),NieStac!$R57))=FALSE,"+++","++"),"+")," ")," ")</f>
        <v xml:space="preserve"> </v>
      </c>
      <c r="J49" s="16" t="str">
        <f>IF(ISERR(FIND(J$4,NieStac!$R57))=FALSE,IF(ISERR(FIND(CONCATENATE(J$4,"+"),NieStac!$R57))=FALSE,IF(ISERR(FIND(CONCATENATE(J$4,"++"),NieStac!$R57))=FALSE,IF(ISERR(FIND(CONCATENATE(J$4,"+++"),NieStac!$R57))=FALSE,"+++","++"),"+")," ")," ")</f>
        <v xml:space="preserve"> </v>
      </c>
      <c r="K49" s="16" t="str">
        <f>IF(ISERR(FIND(K$4,NieStac!$R57))=FALSE,IF(ISERR(FIND(CONCATENATE(K$4,"+"),NieStac!$R57))=FALSE,IF(ISERR(FIND(CONCATENATE(K$4,"++"),NieStac!$R57))=FALSE,IF(ISERR(FIND(CONCATENATE(K$4,"+++"),NieStac!$R57))=FALSE,"+++","++"),"+")," ")," ")</f>
        <v xml:space="preserve"> </v>
      </c>
      <c r="L49" s="16" t="str">
        <f>IF(ISERR(FIND(L$4,NieStac!$R57))=FALSE,IF(ISERR(FIND(CONCATENATE(L$4,"+"),NieStac!$R57))=FALSE,IF(ISERR(FIND(CONCATENATE(L$4,"++"),NieStac!$R57))=FALSE,IF(ISERR(FIND(CONCATENATE(L$4,"+++"),NieStac!$R57))=FALSE,"+++","++"),"+")," ")," ")</f>
        <v xml:space="preserve"> </v>
      </c>
      <c r="M49" s="16" t="str">
        <f>IF(ISERR(FIND(M$4,NieStac!$R57))=FALSE,IF(ISERR(FIND(CONCATENATE(M$4,"+"),NieStac!$R57))=FALSE,IF(ISERR(FIND(CONCATENATE(M$4,"++"),NieStac!$R57))=FALSE,IF(ISERR(FIND(CONCATENATE(M$4,"+++"),NieStac!$R57))=FALSE,"+++","++"),"+")," ")," ")</f>
        <v xml:space="preserve"> </v>
      </c>
      <c r="N49" s="16" t="str">
        <f>IF(ISERR(FIND(N$4,NieStac!$R57))=FALSE,IF(ISERR(FIND(CONCATENATE(N$4,"+"),NieStac!$R57))=FALSE,IF(ISERR(FIND(CONCATENATE(N$4,"++"),NieStac!$R57))=FALSE,IF(ISERR(FIND(CONCATENATE(N$4,"+++"),NieStac!$R57))=FALSE,"+++","++"),"+")," ")," ")</f>
        <v xml:space="preserve"> </v>
      </c>
      <c r="O49" s="16" t="str">
        <f>IF(ISERR(FIND(O$4,NieStac!$R57))=FALSE,IF(ISERR(FIND(CONCATENATE(O$4,"+"),NieStac!$R57))=FALSE,IF(ISERR(FIND(CONCATENATE(O$4,"++"),NieStac!$R57))=FALSE,IF(ISERR(FIND(CONCATENATE(O$4,"+++"),NieStac!$R57))=FALSE,"+++","++"),"+")," ")," ")</f>
        <v xml:space="preserve"> </v>
      </c>
      <c r="P49" s="16" t="str">
        <f>IF(ISERR(FIND(P$4,NieStac!$R57))=FALSE,IF(ISERR(FIND(CONCATENATE(P$4,"+"),NieStac!$R57))=FALSE,IF(ISERR(FIND(CONCATENATE(P$4,"++"),NieStac!$R57))=FALSE,IF(ISERR(FIND(CONCATENATE(P$4,"+++"),NieStac!$R57))=FALSE,"+++","++"),"+")," ")," ")</f>
        <v xml:space="preserve"> </v>
      </c>
      <c r="Q49" s="16" t="str">
        <f>IF(ISERR(FIND(Q$4,NieStac!$R57))=FALSE,IF(ISERR(FIND(CONCATENATE(Q$4,"+"),NieStac!$R57))=FALSE,IF(ISERR(FIND(CONCATENATE(Q$4,"++"),NieStac!$R57))=FALSE,IF(ISERR(FIND(CONCATENATE(Q$4,"+++"),NieStac!$R57))=FALSE,"+++","++"),"+")," ")," ")</f>
        <v xml:space="preserve"> </v>
      </c>
      <c r="R49" s="16" t="str">
        <f>IF(ISERR(FIND(R$4,NieStac!$R57))=FALSE,IF(ISERR(FIND(CONCATENATE(R$4,"+"),NieStac!$R57))=FALSE,IF(ISERR(FIND(CONCATENATE(R$4,"++"),NieStac!$R57))=FALSE,IF(ISERR(FIND(CONCATENATE(R$4,"+++"),NieStac!$R57))=FALSE,"+++","++"),"+")," ")," ")</f>
        <v xml:space="preserve"> </v>
      </c>
      <c r="S49" s="16" t="str">
        <f>IF(ISERR(FIND(S$4,NieStac!$R57))=FALSE,IF(ISERR(FIND(CONCATENATE(S$4,"+"),NieStac!$R57))=FALSE,IF(ISERR(FIND(CONCATENATE(S$4,"++"),NieStac!$R57))=FALSE,IF(ISERR(FIND(CONCATENATE(S$4,"+++"),NieStac!$R57))=FALSE,"+++","++"),"+")," ")," ")</f>
        <v xml:space="preserve"> </v>
      </c>
      <c r="T49" s="16"/>
      <c r="U49" s="16" t="str">
        <f>IF(ISERR(FIND(U$4,NieStac!$S56))=FALSE,IF(ISERR(FIND(CONCATENATE(U$4,"+"),NieStac!$S56))=FALSE,IF(ISERR(FIND(CONCATENATE(U$4,"++"),NieStac!$S56))=FALSE,IF(ISERR(FIND(CONCATENATE(U$4,"+++"),NieStac!$S56))=FALSE,"+++","++"),"+")," ")," ")</f>
        <v xml:space="preserve"> </v>
      </c>
      <c r="V49" s="16" t="str">
        <f>IF(ISERR(FIND(V$4,NieStac!$S56))=FALSE,IF(ISERR(FIND(CONCATENATE(V$4,"+"),NieStac!$S56))=FALSE,IF(ISERR(FIND(CONCATENATE(V$4,"++"),NieStac!$S56))=FALSE,IF(ISERR(FIND(CONCATENATE(V$4,"+++"),NieStac!$S56))=FALSE,"+++","++"),"+")," ")," ")</f>
        <v xml:space="preserve"> </v>
      </c>
      <c r="W49" s="16" t="str">
        <f>IF(ISERR(FIND(W$4,NieStac!$S56))=FALSE,IF(ISERR(FIND(CONCATENATE(W$4,"+"),NieStac!$S56))=FALSE,IF(ISERR(FIND(CONCATENATE(W$4,"++"),NieStac!$S56))=FALSE,IF(ISERR(FIND(CONCATENATE(W$4,"+++"),NieStac!$S56))=FALSE,"+++","++"),"+")," ")," ")</f>
        <v xml:space="preserve"> </v>
      </c>
      <c r="X49" s="16" t="str">
        <f>IF(ISERR(FIND(X$4,NieStac!$S56))=FALSE,IF(ISERR(FIND(CONCATENATE(X$4,"+"),NieStac!$S56))=FALSE,IF(ISERR(FIND(CONCATENATE(X$4,"++"),NieStac!$S56))=FALSE,IF(ISERR(FIND(CONCATENATE(X$4,"+++"),NieStac!$S56))=FALSE,"+++","++"),"+")," ")," ")</f>
        <v xml:space="preserve"> </v>
      </c>
      <c r="Y49" s="16" t="str">
        <f>IF(ISERR(FIND(Y$4,NieStac!$S56))=FALSE,IF(ISERR(FIND(CONCATENATE(Y$4,"+"),NieStac!$S56))=FALSE,IF(ISERR(FIND(CONCATENATE(Y$4,"++"),NieStac!$S56))=FALSE,IF(ISERR(FIND(CONCATENATE(Y$4,"+++"),NieStac!$S56))=FALSE,"+++","++"),"+")," ")," ")</f>
        <v xml:space="preserve"> </v>
      </c>
      <c r="Z49" s="16" t="str">
        <f>IF(ISERR(FIND(Z$4,NieStac!$S56))=FALSE,IF(ISERR(FIND(CONCATENATE(Z$4,"+"),NieStac!$S56))=FALSE,IF(ISERR(FIND(CONCATENATE(Z$4,"++"),NieStac!$S56))=FALSE,IF(ISERR(FIND(CONCATENATE(Z$4,"+++"),NieStac!$S56))=FALSE,"+++","++"),"+")," ")," ")</f>
        <v xml:space="preserve"> </v>
      </c>
      <c r="AA49" s="16" t="str">
        <f>IF(ISERR(FIND(AA$4,NieStac!$S56))=FALSE,IF(ISERR(FIND(CONCATENATE(AA$4,"+"),NieStac!$S56))=FALSE,IF(ISERR(FIND(CONCATENATE(AA$4,"++"),NieStac!$S56))=FALSE,IF(ISERR(FIND(CONCATENATE(AA$4,"+++"),NieStac!$S56))=FALSE,"+++","++"),"+")," ")," ")</f>
        <v xml:space="preserve"> </v>
      </c>
      <c r="AB49" s="16" t="str">
        <f>IF(ISERR(FIND(AB$4,NieStac!$S56))=FALSE,IF(ISERR(FIND(CONCATENATE(AB$4,"+"),NieStac!$S56))=FALSE,IF(ISERR(FIND(CONCATENATE(AB$4,"++"),NieStac!$S56))=FALSE,IF(ISERR(FIND(CONCATENATE(AB$4,"+++"),NieStac!$S56))=FALSE,"+++","++"),"+")," ")," ")</f>
        <v xml:space="preserve"> </v>
      </c>
      <c r="AC49" s="16" t="str">
        <f>IF(ISERR(FIND(AC$4,NieStac!$S56))=FALSE,IF(ISERR(FIND(CONCATENATE(AC$4,"+"),NieStac!$S56))=FALSE,IF(ISERR(FIND(CONCATENATE(AC$4,"++"),NieStac!$S56))=FALSE,IF(ISERR(FIND(CONCATENATE(AC$4,"+++"),NieStac!$S56))=FALSE,"+++","++"),"+")," ")," ")</f>
        <v xml:space="preserve"> </v>
      </c>
      <c r="AD49" s="16" t="str">
        <f>IF(ISERR(FIND(AD$4,NieStac!$S56))=FALSE,IF(ISERR(FIND(CONCATENATE(AD$4,"+"),NieStac!$S56))=FALSE,IF(ISERR(FIND(CONCATENATE(AD$4,"++"),NieStac!$S56))=FALSE,IF(ISERR(FIND(CONCATENATE(AD$4,"+++"),NieStac!$S56))=FALSE,"+++","++"),"+")," ")," ")</f>
        <v xml:space="preserve"> </v>
      </c>
      <c r="AE49" s="16" t="str">
        <f>IF(ISERR(FIND(AE$4,NieStac!$S56))=FALSE,IF(ISERR(FIND(CONCATENATE(AE$4,"+"),NieStac!$S56))=FALSE,IF(ISERR(FIND(CONCATENATE(AE$4,"++"),NieStac!$S56))=FALSE,IF(ISERR(FIND(CONCATENATE(AE$4,"+++"),NieStac!$S56))=FALSE,"+++","++"),"+")," ")," ")</f>
        <v xml:space="preserve"> </v>
      </c>
      <c r="AF49" s="16" t="str">
        <f>IF(ISERR(FIND(AF$4,NieStac!$S56))=FALSE,IF(ISERR(FIND(CONCATENATE(AF$4,"+"),NieStac!$S56))=FALSE,IF(ISERR(FIND(CONCATENATE(AF$4,"++"),NieStac!$S56))=FALSE,IF(ISERR(FIND(CONCATENATE(AF$4,"+++"),NieStac!$S56))=FALSE,"+++","++"),"+")," ")," ")</f>
        <v xml:space="preserve"> </v>
      </c>
      <c r="AG49" s="16" t="str">
        <f>IF(ISERR(FIND(AG$4,NieStac!$S56))=FALSE,IF(ISERR(FIND(CONCATENATE(AG$4,"+"),NieStac!$S56))=FALSE,IF(ISERR(FIND(CONCATENATE(AG$4,"++"),NieStac!$S56))=FALSE,IF(ISERR(FIND(CONCATENATE(AG$4,"+++"),NieStac!$S56))=FALSE,"+++","++"),"+")," ")," ")</f>
        <v xml:space="preserve"> </v>
      </c>
      <c r="AH49" s="16" t="str">
        <f>IF(ISERR(FIND(AH$4,NieStac!$S56))=FALSE,IF(ISERR(FIND(CONCATENATE(AH$4,"+"),NieStac!$S56))=FALSE,IF(ISERR(FIND(CONCATENATE(AH$4,"++"),NieStac!$S56))=FALSE,IF(ISERR(FIND(CONCATENATE(AH$4,"+++"),NieStac!$S56))=FALSE,"+++","++"),"+")," ")," ")</f>
        <v xml:space="preserve"> </v>
      </c>
      <c r="AI49" s="16" t="str">
        <f>IF(ISERR(FIND(AI$4,NieStac!$S56))=FALSE,IF(ISERR(FIND(CONCATENATE(AI$4,"+"),NieStac!$S56))=FALSE,IF(ISERR(FIND(CONCATENATE(AI$4,"++"),NieStac!$S56))=FALSE,IF(ISERR(FIND(CONCATENATE(AI$4,"+++"),NieStac!$S56))=FALSE,"+++","++"),"+")," ")," ")</f>
        <v xml:space="preserve"> </v>
      </c>
      <c r="AJ49" s="16" t="str">
        <f>IF(ISERR(FIND(AJ$4,NieStac!$S56))=FALSE,IF(ISERR(FIND(CONCATENATE(AJ$4,"+"),NieStac!$S56))=FALSE,IF(ISERR(FIND(CONCATENATE(AJ$4,"++"),NieStac!$S56))=FALSE,IF(ISERR(FIND(CONCATENATE(AJ$4,"+++"),NieStac!$S56))=FALSE,"+++","++"),"+")," ")," ")</f>
        <v xml:space="preserve"> </v>
      </c>
      <c r="AK49" s="16" t="str">
        <f>IF(ISERR(FIND(AK$4,NieStac!$S56))=FALSE,IF(ISERR(FIND(CONCATENATE(AK$4,"+"),NieStac!$S56))=FALSE,IF(ISERR(FIND(CONCATENATE(AK$4,"++"),NieStac!$S56))=FALSE,IF(ISERR(FIND(CONCATENATE(AK$4,"+++"),NieStac!$S56))=FALSE,"+++","++"),"+")," ")," ")</f>
        <v xml:space="preserve"> </v>
      </c>
      <c r="AL49" s="16" t="str">
        <f>IF(ISERR(FIND(AL$4,NieStac!$S56))=FALSE,IF(ISERR(FIND(CONCATENATE(AL$4,"+"),NieStac!$S56))=FALSE,IF(ISERR(FIND(CONCATENATE(AL$4,"++"),NieStac!$S56))=FALSE,IF(ISERR(FIND(CONCATENATE(AL$4,"+++"),NieStac!$S56))=FALSE,"+++","++"),"+")," ")," ")</f>
        <v xml:space="preserve"> </v>
      </c>
      <c r="AM49" s="16" t="str">
        <f>IF(ISERR(FIND(AM$4,NieStac!$S56))=FALSE,IF(ISERR(FIND(CONCATENATE(AM$4,"+"),NieStac!$S56))=FALSE,IF(ISERR(FIND(CONCATENATE(AM$4,"++"),NieStac!$S56))=FALSE,IF(ISERR(FIND(CONCATENATE(AM$4,"+++"),NieStac!$S56))=FALSE,"+++","++"),"+")," ")," ")</f>
        <v xml:space="preserve"> </v>
      </c>
      <c r="AN49" s="16" t="str">
        <f>IF(ISERR(FIND(AN$4,NieStac!$S56))=FALSE,IF(ISERR(FIND(CONCATENATE(AN$4,"+"),NieStac!$S56))=FALSE,IF(ISERR(FIND(CONCATENATE(AN$4,"++"),NieStac!$S56))=FALSE,IF(ISERR(FIND(CONCATENATE(AN$4,"+++"),NieStac!$S56))=FALSE,"+++","++"),"+")," ")," ")</f>
        <v xml:space="preserve"> </v>
      </c>
      <c r="AO49" s="16" t="str">
        <f>IF(ISERR(FIND(AO$4,NieStac!$S56))=FALSE,IF(ISERR(FIND(CONCATENATE(AO$4,"+"),NieStac!$S56))=FALSE,IF(ISERR(FIND(CONCATENATE(AO$4,"++"),NieStac!$S56))=FALSE,IF(ISERR(FIND(CONCATENATE(AO$4,"+++"),NieStac!$S56))=FALSE,"+++","++"),"+")," ")," ")</f>
        <v xml:space="preserve"> </v>
      </c>
      <c r="AP49" s="16" t="str">
        <f>IF(ISERR(FIND(AP$4,NieStac!$S56))=FALSE,IF(ISERR(FIND(CONCATENATE(AP$4,"+"),NieStac!$S56))=FALSE,IF(ISERR(FIND(CONCATENATE(AP$4,"++"),NieStac!$S56))=FALSE,IF(ISERR(FIND(CONCATENATE(AP$4,"+++"),NieStac!$S56))=FALSE,"+++","++"),"+")," ")," ")</f>
        <v xml:space="preserve"> </v>
      </c>
      <c r="AQ49" s="16" t="str">
        <f>IF(ISERR(FIND(AQ$4,NieStac!$S56))=FALSE,IF(ISERR(FIND(CONCATENATE(AQ$4,"+"),NieStac!$S56))=FALSE,IF(ISERR(FIND(CONCATENATE(AQ$4,"++"),NieStac!$S56))=FALSE,IF(ISERR(FIND(CONCATENATE(AQ$4,"+++"),NieStac!$S56))=FALSE,"+++","++"),"+")," ")," ")</f>
        <v xml:space="preserve"> </v>
      </c>
      <c r="AR49" s="16" t="str">
        <f>IF(ISERR(FIND(AR$4,NieStac!$S56))=FALSE,IF(ISERR(FIND(CONCATENATE(AR$4,"+"),NieStac!$S56))=FALSE,IF(ISERR(FIND(CONCATENATE(AR$4,"++"),NieStac!$S56))=FALSE,IF(ISERR(FIND(CONCATENATE(AR$4,"+++"),NieStac!$S56))=FALSE,"+++","++"),"+")," ")," ")</f>
        <v xml:space="preserve"> </v>
      </c>
      <c r="AS49" s="16" t="str">
        <f>IF(ISERR(FIND(AS$4,NieStac!$S56))=FALSE,IF(ISERR(FIND(CONCATENATE(AS$4,"+"),NieStac!$S56))=FALSE,IF(ISERR(FIND(CONCATENATE(AS$4,"++"),NieStac!$S56))=FALSE,IF(ISERR(FIND(CONCATENATE(AS$4,"+++"),NieStac!$S56))=FALSE,"+++","++"),"+")," ")," ")</f>
        <v xml:space="preserve"> </v>
      </c>
      <c r="AT49" s="16" t="str">
        <f>IF(ISERR(FIND(AT$4,NieStac!$S56))=FALSE,IF(ISERR(FIND(CONCATENATE(AT$4,"+"),NieStac!$S56))=FALSE,IF(ISERR(FIND(CONCATENATE(AT$4,"++"),NieStac!$S56))=FALSE,IF(ISERR(FIND(CONCATENATE(AT$4,"+++"),NieStac!$S56))=FALSE,"+++","++"),"+")," ")," ")</f>
        <v xml:space="preserve"> </v>
      </c>
      <c r="AU49" s="16" t="str">
        <f>IF(ISERR(FIND(AU$4,NieStac!$S56))=FALSE,IF(ISERR(FIND(CONCATENATE(AU$4,"+"),NieStac!$S56))=FALSE,IF(ISERR(FIND(CONCATENATE(AU$4,"++"),NieStac!$S56))=FALSE,IF(ISERR(FIND(CONCATENATE(AU$4,"+++"),NieStac!$S56))=FALSE,"+++","++"),"+")," ")," ")</f>
        <v xml:space="preserve"> </v>
      </c>
      <c r="AV49" s="16"/>
      <c r="AW49" s="16" t="str">
        <f>IF(ISERR(FIND(AW$4,#REF!))=FALSE,IF(ISERR(FIND(CONCATENATE(AW$4,"+"),#REF!))=FALSE,IF(ISERR(FIND(CONCATENATE(AW$4,"++"),#REF!))=FALSE,IF(ISERR(FIND(CONCATENATE(AW$4,"+++"),#REF!))=FALSE,"+++","++"),"+"),"-"),"-")</f>
        <v>-</v>
      </c>
      <c r="AX49" s="16" t="str">
        <f>IF(ISERR(FIND(AX$4,#REF!))=FALSE,IF(ISERR(FIND(CONCATENATE(AX$4,"+"),#REF!))=FALSE,IF(ISERR(FIND(CONCATENATE(AX$4,"++"),#REF!))=FALSE,IF(ISERR(FIND(CONCATENATE(AX$4,"+++"),#REF!))=FALSE,"+++","++"),"+"),"-"),"-")</f>
        <v>-</v>
      </c>
      <c r="AY49" s="16" t="str">
        <f>IF(ISERR(FIND(AY$4,#REF!))=FALSE,IF(ISERR(FIND(CONCATENATE(AY$4,"+"),#REF!))=FALSE,IF(ISERR(FIND(CONCATENATE(AY$4,"++"),#REF!))=FALSE,IF(ISERR(FIND(CONCATENATE(AY$4,"+++"),#REF!))=FALSE,"+++","++"),"+"),"-"),"-")</f>
        <v>-</v>
      </c>
      <c r="AZ49" s="16" t="str">
        <f>IF(ISERR(FIND(AZ$4,#REF!))=FALSE,IF(ISERR(FIND(CONCATENATE(AZ$4,"+"),#REF!))=FALSE,IF(ISERR(FIND(CONCATENATE(AZ$4,"++"),#REF!))=FALSE,IF(ISERR(FIND(CONCATENATE(AZ$4,"+++"),#REF!))=FALSE,"+++","++"),"+"),"-"),"-")</f>
        <v>-</v>
      </c>
      <c r="BA49" s="16" t="str">
        <f>IF(ISERR(FIND(BA$4,#REF!))=FALSE,IF(ISERR(FIND(CONCATENATE(BA$4,"+"),#REF!))=FALSE,IF(ISERR(FIND(CONCATENATE(BA$4,"++"),#REF!))=FALSE,IF(ISERR(FIND(CONCATENATE(BA$4,"+++"),#REF!))=FALSE,"+++","++"),"+"),"-"),"-")</f>
        <v>-</v>
      </c>
      <c r="BB49" s="16" t="str">
        <f>IF(ISERR(FIND(BB$4,#REF!))=FALSE,IF(ISERR(FIND(CONCATENATE(BB$4,"+"),#REF!))=FALSE,IF(ISERR(FIND(CONCATENATE(BB$4,"++"),#REF!))=FALSE,IF(ISERR(FIND(CONCATENATE(BB$4,"+++"),#REF!))=FALSE,"+++","++"),"+"),"-"),"-")</f>
        <v>-</v>
      </c>
    </row>
    <row r="50" spans="1:54" ht="17.25" hidden="1" customHeight="1">
      <c r="A50" s="94" t="e">
        <f>#REF!</f>
        <v>#REF!</v>
      </c>
      <c r="B50" s="16" t="str">
        <f>IF(ISERR(FIND(B$4,NieStac!$R58))=FALSE,IF(ISERR(FIND(CONCATENATE(B$4,"+"),NieStac!$R58))=FALSE,IF(ISERR(FIND(CONCATENATE(B$4,"++"),NieStac!$R58))=FALSE,IF(ISERR(FIND(CONCATENATE(B$4,"+++"),NieStac!$R58))=FALSE,"+++","++"),"+")," ")," ")</f>
        <v xml:space="preserve"> </v>
      </c>
      <c r="C50" s="16" t="str">
        <f>IF(ISERR(FIND(C$4,NieStac!$R58))=FALSE,IF(ISERR(FIND(CONCATENATE(C$4,"+"),NieStac!$R58))=FALSE,IF(ISERR(FIND(CONCATENATE(C$4,"++"),NieStac!$R58))=FALSE,IF(ISERR(FIND(CONCATENATE(C$4,"+++"),NieStac!$R58))=FALSE,"+++","++"),"+")," ")," ")</f>
        <v xml:space="preserve"> </v>
      </c>
      <c r="D50" s="16" t="str">
        <f>IF(ISERR(FIND(D$4,NieStac!$R58))=FALSE,IF(ISERR(FIND(CONCATENATE(D$4,"+"),NieStac!$R58))=FALSE,IF(ISERR(FIND(CONCATENATE(D$4,"++"),NieStac!$R58))=FALSE,IF(ISERR(FIND(CONCATENATE(D$4,"+++"),NieStac!$R58))=FALSE,"+++","++"),"+")," ")," ")</f>
        <v xml:space="preserve"> </v>
      </c>
      <c r="E50" s="16" t="str">
        <f>IF(ISERR(FIND(E$4,NieStac!$R58))=FALSE,IF(ISERR(FIND(CONCATENATE(E$4,"+"),NieStac!$R58))=FALSE,IF(ISERR(FIND(CONCATENATE(E$4,"++"),NieStac!$R58))=FALSE,IF(ISERR(FIND(CONCATENATE(E$4,"+++"),NieStac!$R58))=FALSE,"+++","++"),"+")," ")," ")</f>
        <v xml:space="preserve"> </v>
      </c>
      <c r="F50" s="16" t="str">
        <f>IF(ISERR(FIND(F$4,NieStac!$R58))=FALSE,IF(ISERR(FIND(CONCATENATE(F$4,"+"),NieStac!$R58))=FALSE,IF(ISERR(FIND(CONCATENATE(F$4,"++"),NieStac!$R58))=FALSE,IF(ISERR(FIND(CONCATENATE(F$4,"+++"),NieStac!$R58))=FALSE,"+++","++"),"+")," ")," ")</f>
        <v xml:space="preserve"> </v>
      </c>
      <c r="G50" s="16" t="str">
        <f>IF(ISERR(FIND(G$4,NieStac!$R58))=FALSE,IF(ISERR(FIND(CONCATENATE(G$4,"+"),NieStac!$R58))=FALSE,IF(ISERR(FIND(CONCATENATE(G$4,"++"),NieStac!$R58))=FALSE,IF(ISERR(FIND(CONCATENATE(G$4,"+++"),NieStac!$R58))=FALSE,"+++","++"),"+")," ")," ")</f>
        <v xml:space="preserve"> </v>
      </c>
      <c r="H50" s="16" t="str">
        <f>IF(ISERR(FIND(H$4,NieStac!$R58))=FALSE,IF(ISERR(FIND(CONCATENATE(H$4,"+"),NieStac!$R58))=FALSE,IF(ISERR(FIND(CONCATENATE(H$4,"++"),NieStac!$R58))=FALSE,IF(ISERR(FIND(CONCATENATE(H$4,"+++"),NieStac!$R58))=FALSE,"+++","++"),"+")," ")," ")</f>
        <v xml:space="preserve"> </v>
      </c>
      <c r="I50" s="16" t="str">
        <f>IF(ISERR(FIND(I$4,NieStac!$R58))=FALSE,IF(ISERR(FIND(CONCATENATE(I$4,"+"),NieStac!$R58))=FALSE,IF(ISERR(FIND(CONCATENATE(I$4,"++"),NieStac!$R58))=FALSE,IF(ISERR(FIND(CONCATENATE(I$4,"+++"),NieStac!$R58))=FALSE,"+++","++"),"+")," ")," ")</f>
        <v xml:space="preserve"> </v>
      </c>
      <c r="J50" s="16" t="str">
        <f>IF(ISERR(FIND(J$4,NieStac!$R58))=FALSE,IF(ISERR(FIND(CONCATENATE(J$4,"+"),NieStac!$R58))=FALSE,IF(ISERR(FIND(CONCATENATE(J$4,"++"),NieStac!$R58))=FALSE,IF(ISERR(FIND(CONCATENATE(J$4,"+++"),NieStac!$R58))=FALSE,"+++","++"),"+")," ")," ")</f>
        <v xml:space="preserve"> </v>
      </c>
      <c r="K50" s="16" t="str">
        <f>IF(ISERR(FIND(K$4,NieStac!$R58))=FALSE,IF(ISERR(FIND(CONCATENATE(K$4,"+"),NieStac!$R58))=FALSE,IF(ISERR(FIND(CONCATENATE(K$4,"++"),NieStac!$R58))=FALSE,IF(ISERR(FIND(CONCATENATE(K$4,"+++"),NieStac!$R58))=FALSE,"+++","++"),"+")," ")," ")</f>
        <v xml:space="preserve"> </v>
      </c>
      <c r="L50" s="16" t="str">
        <f>IF(ISERR(FIND(L$4,NieStac!$R58))=FALSE,IF(ISERR(FIND(CONCATENATE(L$4,"+"),NieStac!$R58))=FALSE,IF(ISERR(FIND(CONCATENATE(L$4,"++"),NieStac!$R58))=FALSE,IF(ISERR(FIND(CONCATENATE(L$4,"+++"),NieStac!$R58))=FALSE,"+++","++"),"+")," ")," ")</f>
        <v xml:space="preserve"> </v>
      </c>
      <c r="M50" s="16" t="str">
        <f>IF(ISERR(FIND(M$4,NieStac!$R58))=FALSE,IF(ISERR(FIND(CONCATENATE(M$4,"+"),NieStac!$R58))=FALSE,IF(ISERR(FIND(CONCATENATE(M$4,"++"),NieStac!$R58))=FALSE,IF(ISERR(FIND(CONCATENATE(M$4,"+++"),NieStac!$R58))=FALSE,"+++","++"),"+")," ")," ")</f>
        <v xml:space="preserve"> </v>
      </c>
      <c r="N50" s="16" t="str">
        <f>IF(ISERR(FIND(N$4,NieStac!$R58))=FALSE,IF(ISERR(FIND(CONCATENATE(N$4,"+"),NieStac!$R58))=FALSE,IF(ISERR(FIND(CONCATENATE(N$4,"++"),NieStac!$R58))=FALSE,IF(ISERR(FIND(CONCATENATE(N$4,"+++"),NieStac!$R58))=FALSE,"+++","++"),"+")," ")," ")</f>
        <v xml:space="preserve"> </v>
      </c>
      <c r="O50" s="16" t="str">
        <f>IF(ISERR(FIND(O$4,NieStac!$R58))=FALSE,IF(ISERR(FIND(CONCATENATE(O$4,"+"),NieStac!$R58))=FALSE,IF(ISERR(FIND(CONCATENATE(O$4,"++"),NieStac!$R58))=FALSE,IF(ISERR(FIND(CONCATENATE(O$4,"+++"),NieStac!$R58))=FALSE,"+++","++"),"+")," ")," ")</f>
        <v xml:space="preserve"> </v>
      </c>
      <c r="P50" s="16" t="str">
        <f>IF(ISERR(FIND(P$4,NieStac!$R58))=FALSE,IF(ISERR(FIND(CONCATENATE(P$4,"+"),NieStac!$R58))=FALSE,IF(ISERR(FIND(CONCATENATE(P$4,"++"),NieStac!$R58))=FALSE,IF(ISERR(FIND(CONCATENATE(P$4,"+++"),NieStac!$R58))=FALSE,"+++","++"),"+")," ")," ")</f>
        <v xml:space="preserve"> </v>
      </c>
      <c r="Q50" s="16" t="str">
        <f>IF(ISERR(FIND(Q$4,NieStac!$R58))=FALSE,IF(ISERR(FIND(CONCATENATE(Q$4,"+"),NieStac!$R58))=FALSE,IF(ISERR(FIND(CONCATENATE(Q$4,"++"),NieStac!$R58))=FALSE,IF(ISERR(FIND(CONCATENATE(Q$4,"+++"),NieStac!$R58))=FALSE,"+++","++"),"+")," ")," ")</f>
        <v xml:space="preserve"> </v>
      </c>
      <c r="R50" s="16" t="str">
        <f>IF(ISERR(FIND(R$4,NieStac!$R58))=FALSE,IF(ISERR(FIND(CONCATENATE(R$4,"+"),NieStac!$R58))=FALSE,IF(ISERR(FIND(CONCATENATE(R$4,"++"),NieStac!$R58))=FALSE,IF(ISERR(FIND(CONCATENATE(R$4,"+++"),NieStac!$R58))=FALSE,"+++","++"),"+")," ")," ")</f>
        <v xml:space="preserve"> </v>
      </c>
      <c r="S50" s="16" t="str">
        <f>IF(ISERR(FIND(S$4,NieStac!$R58))=FALSE,IF(ISERR(FIND(CONCATENATE(S$4,"+"),NieStac!$R58))=FALSE,IF(ISERR(FIND(CONCATENATE(S$4,"++"),NieStac!$R58))=FALSE,IF(ISERR(FIND(CONCATENATE(S$4,"+++"),NieStac!$R58))=FALSE,"+++","++"),"+")," ")," ")</f>
        <v xml:space="preserve"> </v>
      </c>
      <c r="T50" s="16"/>
      <c r="U50" s="16" t="str">
        <f>IF(ISERR(FIND(U$4,NieStac!$S57))=FALSE,IF(ISERR(FIND(CONCATENATE(U$4,"+"),NieStac!$S57))=FALSE,IF(ISERR(FIND(CONCATENATE(U$4,"++"),NieStac!$S57))=FALSE,IF(ISERR(FIND(CONCATENATE(U$4,"+++"),NieStac!$S57))=FALSE,"+++","++"),"+")," ")," ")</f>
        <v xml:space="preserve"> </v>
      </c>
      <c r="V50" s="16" t="str">
        <f>IF(ISERR(FIND(V$4,NieStac!$S57))=FALSE,IF(ISERR(FIND(CONCATENATE(V$4,"+"),NieStac!$S57))=FALSE,IF(ISERR(FIND(CONCATENATE(V$4,"++"),NieStac!$S57))=FALSE,IF(ISERR(FIND(CONCATENATE(V$4,"+++"),NieStac!$S57))=FALSE,"+++","++"),"+")," ")," ")</f>
        <v xml:space="preserve"> </v>
      </c>
      <c r="W50" s="16" t="str">
        <f>IF(ISERR(FIND(W$4,NieStac!$S57))=FALSE,IF(ISERR(FIND(CONCATENATE(W$4,"+"),NieStac!$S57))=FALSE,IF(ISERR(FIND(CONCATENATE(W$4,"++"),NieStac!$S57))=FALSE,IF(ISERR(FIND(CONCATENATE(W$4,"+++"),NieStac!$S57))=FALSE,"+++","++"),"+")," ")," ")</f>
        <v xml:space="preserve"> </v>
      </c>
      <c r="X50" s="16" t="str">
        <f>IF(ISERR(FIND(X$4,NieStac!$S57))=FALSE,IF(ISERR(FIND(CONCATENATE(X$4,"+"),NieStac!$S57))=FALSE,IF(ISERR(FIND(CONCATENATE(X$4,"++"),NieStac!$S57))=FALSE,IF(ISERR(FIND(CONCATENATE(X$4,"+++"),NieStac!$S57))=FALSE,"+++","++"),"+")," ")," ")</f>
        <v xml:space="preserve"> </v>
      </c>
      <c r="Y50" s="16" t="str">
        <f>IF(ISERR(FIND(Y$4,NieStac!$S57))=FALSE,IF(ISERR(FIND(CONCATENATE(Y$4,"+"),NieStac!$S57))=FALSE,IF(ISERR(FIND(CONCATENATE(Y$4,"++"),NieStac!$S57))=FALSE,IF(ISERR(FIND(CONCATENATE(Y$4,"+++"),NieStac!$S57))=FALSE,"+++","++"),"+")," ")," ")</f>
        <v xml:space="preserve"> </v>
      </c>
      <c r="Z50" s="16" t="str">
        <f>IF(ISERR(FIND(Z$4,NieStac!$S57))=FALSE,IF(ISERR(FIND(CONCATENATE(Z$4,"+"),NieStac!$S57))=FALSE,IF(ISERR(FIND(CONCATENATE(Z$4,"++"),NieStac!$S57))=FALSE,IF(ISERR(FIND(CONCATENATE(Z$4,"+++"),NieStac!$S57))=FALSE,"+++","++"),"+")," ")," ")</f>
        <v xml:space="preserve"> </v>
      </c>
      <c r="AA50" s="16" t="str">
        <f>IF(ISERR(FIND(AA$4,NieStac!$S57))=FALSE,IF(ISERR(FIND(CONCATENATE(AA$4,"+"),NieStac!$S57))=FALSE,IF(ISERR(FIND(CONCATENATE(AA$4,"++"),NieStac!$S57))=FALSE,IF(ISERR(FIND(CONCATENATE(AA$4,"+++"),NieStac!$S57))=FALSE,"+++","++"),"+")," ")," ")</f>
        <v xml:space="preserve"> </v>
      </c>
      <c r="AB50" s="16" t="str">
        <f>IF(ISERR(FIND(AB$4,NieStac!$S57))=FALSE,IF(ISERR(FIND(CONCATENATE(AB$4,"+"),NieStac!$S57))=FALSE,IF(ISERR(FIND(CONCATENATE(AB$4,"++"),NieStac!$S57))=FALSE,IF(ISERR(FIND(CONCATENATE(AB$4,"+++"),NieStac!$S57))=FALSE,"+++","++"),"+")," ")," ")</f>
        <v xml:space="preserve"> </v>
      </c>
      <c r="AC50" s="16" t="str">
        <f>IF(ISERR(FIND(AC$4,NieStac!$S57))=FALSE,IF(ISERR(FIND(CONCATENATE(AC$4,"+"),NieStac!$S57))=FALSE,IF(ISERR(FIND(CONCATENATE(AC$4,"++"),NieStac!$S57))=FALSE,IF(ISERR(FIND(CONCATENATE(AC$4,"+++"),NieStac!$S57))=FALSE,"+++","++"),"+")," ")," ")</f>
        <v xml:space="preserve"> </v>
      </c>
      <c r="AD50" s="16" t="str">
        <f>IF(ISERR(FIND(AD$4,NieStac!$S57))=FALSE,IF(ISERR(FIND(CONCATENATE(AD$4,"+"),NieStac!$S57))=FALSE,IF(ISERR(FIND(CONCATENATE(AD$4,"++"),NieStac!$S57))=FALSE,IF(ISERR(FIND(CONCATENATE(AD$4,"+++"),NieStac!$S57))=FALSE,"+++","++"),"+")," ")," ")</f>
        <v xml:space="preserve"> </v>
      </c>
      <c r="AE50" s="16" t="str">
        <f>IF(ISERR(FIND(AE$4,NieStac!$S57))=FALSE,IF(ISERR(FIND(CONCATENATE(AE$4,"+"),NieStac!$S57))=FALSE,IF(ISERR(FIND(CONCATENATE(AE$4,"++"),NieStac!$S57))=FALSE,IF(ISERR(FIND(CONCATENATE(AE$4,"+++"),NieStac!$S57))=FALSE,"+++","++"),"+")," ")," ")</f>
        <v xml:space="preserve"> </v>
      </c>
      <c r="AF50" s="16" t="str">
        <f>IF(ISERR(FIND(AF$4,NieStac!$S57))=FALSE,IF(ISERR(FIND(CONCATENATE(AF$4,"+"),NieStac!$S57))=FALSE,IF(ISERR(FIND(CONCATENATE(AF$4,"++"),NieStac!$S57))=FALSE,IF(ISERR(FIND(CONCATENATE(AF$4,"+++"),NieStac!$S57))=FALSE,"+++","++"),"+")," ")," ")</f>
        <v xml:space="preserve"> </v>
      </c>
      <c r="AG50" s="16" t="str">
        <f>IF(ISERR(FIND(AG$4,NieStac!$S57))=FALSE,IF(ISERR(FIND(CONCATENATE(AG$4,"+"),NieStac!$S57))=FALSE,IF(ISERR(FIND(CONCATENATE(AG$4,"++"),NieStac!$S57))=FALSE,IF(ISERR(FIND(CONCATENATE(AG$4,"+++"),NieStac!$S57))=FALSE,"+++","++"),"+")," ")," ")</f>
        <v xml:space="preserve"> </v>
      </c>
      <c r="AH50" s="16" t="str">
        <f>IF(ISERR(FIND(AH$4,NieStac!$S57))=FALSE,IF(ISERR(FIND(CONCATENATE(AH$4,"+"),NieStac!$S57))=FALSE,IF(ISERR(FIND(CONCATENATE(AH$4,"++"),NieStac!$S57))=FALSE,IF(ISERR(FIND(CONCATENATE(AH$4,"+++"),NieStac!$S57))=FALSE,"+++","++"),"+")," ")," ")</f>
        <v xml:space="preserve"> </v>
      </c>
      <c r="AI50" s="16" t="str">
        <f>IF(ISERR(FIND(AI$4,NieStac!$S57))=FALSE,IF(ISERR(FIND(CONCATENATE(AI$4,"+"),NieStac!$S57))=FALSE,IF(ISERR(FIND(CONCATENATE(AI$4,"++"),NieStac!$S57))=FALSE,IF(ISERR(FIND(CONCATENATE(AI$4,"+++"),NieStac!$S57))=FALSE,"+++","++"),"+")," ")," ")</f>
        <v xml:space="preserve"> </v>
      </c>
      <c r="AJ50" s="16" t="str">
        <f>IF(ISERR(FIND(AJ$4,NieStac!$S57))=FALSE,IF(ISERR(FIND(CONCATENATE(AJ$4,"+"),NieStac!$S57))=FALSE,IF(ISERR(FIND(CONCATENATE(AJ$4,"++"),NieStac!$S57))=FALSE,IF(ISERR(FIND(CONCATENATE(AJ$4,"+++"),NieStac!$S57))=FALSE,"+++","++"),"+")," ")," ")</f>
        <v xml:space="preserve"> </v>
      </c>
      <c r="AK50" s="16" t="str">
        <f>IF(ISERR(FIND(AK$4,NieStac!$S57))=FALSE,IF(ISERR(FIND(CONCATENATE(AK$4,"+"),NieStac!$S57))=FALSE,IF(ISERR(FIND(CONCATENATE(AK$4,"++"),NieStac!$S57))=FALSE,IF(ISERR(FIND(CONCATENATE(AK$4,"+++"),NieStac!$S57))=FALSE,"+++","++"),"+")," ")," ")</f>
        <v xml:space="preserve"> </v>
      </c>
      <c r="AL50" s="16" t="str">
        <f>IF(ISERR(FIND(AL$4,NieStac!$S57))=FALSE,IF(ISERR(FIND(CONCATENATE(AL$4,"+"),NieStac!$S57))=FALSE,IF(ISERR(FIND(CONCATENATE(AL$4,"++"),NieStac!$S57))=FALSE,IF(ISERR(FIND(CONCATENATE(AL$4,"+++"),NieStac!$S57))=FALSE,"+++","++"),"+")," ")," ")</f>
        <v xml:space="preserve"> </v>
      </c>
      <c r="AM50" s="16" t="str">
        <f>IF(ISERR(FIND(AM$4,NieStac!$S57))=FALSE,IF(ISERR(FIND(CONCATENATE(AM$4,"+"),NieStac!$S57))=FALSE,IF(ISERR(FIND(CONCATENATE(AM$4,"++"),NieStac!$S57))=FALSE,IF(ISERR(FIND(CONCATENATE(AM$4,"+++"),NieStac!$S57))=FALSE,"+++","++"),"+")," ")," ")</f>
        <v xml:space="preserve"> </v>
      </c>
      <c r="AN50" s="16" t="str">
        <f>IF(ISERR(FIND(AN$4,NieStac!$S57))=FALSE,IF(ISERR(FIND(CONCATENATE(AN$4,"+"),NieStac!$S57))=FALSE,IF(ISERR(FIND(CONCATENATE(AN$4,"++"),NieStac!$S57))=FALSE,IF(ISERR(FIND(CONCATENATE(AN$4,"+++"),NieStac!$S57))=FALSE,"+++","++"),"+")," ")," ")</f>
        <v xml:space="preserve"> </v>
      </c>
      <c r="AO50" s="16" t="str">
        <f>IF(ISERR(FIND(AO$4,NieStac!$S57))=FALSE,IF(ISERR(FIND(CONCATENATE(AO$4,"+"),NieStac!$S57))=FALSE,IF(ISERR(FIND(CONCATENATE(AO$4,"++"),NieStac!$S57))=FALSE,IF(ISERR(FIND(CONCATENATE(AO$4,"+++"),NieStac!$S57))=FALSE,"+++","++"),"+")," ")," ")</f>
        <v xml:space="preserve"> </v>
      </c>
      <c r="AP50" s="16" t="str">
        <f>IF(ISERR(FIND(AP$4,NieStac!$S57))=FALSE,IF(ISERR(FIND(CONCATENATE(AP$4,"+"),NieStac!$S57))=FALSE,IF(ISERR(FIND(CONCATENATE(AP$4,"++"),NieStac!$S57))=FALSE,IF(ISERR(FIND(CONCATENATE(AP$4,"+++"),NieStac!$S57))=FALSE,"+++","++"),"+")," ")," ")</f>
        <v xml:space="preserve"> </v>
      </c>
      <c r="AQ50" s="16" t="str">
        <f>IF(ISERR(FIND(AQ$4,NieStac!$S57))=FALSE,IF(ISERR(FIND(CONCATENATE(AQ$4,"+"),NieStac!$S57))=FALSE,IF(ISERR(FIND(CONCATENATE(AQ$4,"++"),NieStac!$S57))=FALSE,IF(ISERR(FIND(CONCATENATE(AQ$4,"+++"),NieStac!$S57))=FALSE,"+++","++"),"+")," ")," ")</f>
        <v xml:space="preserve"> </v>
      </c>
      <c r="AR50" s="16" t="str">
        <f>IF(ISERR(FIND(AR$4,NieStac!$S57))=FALSE,IF(ISERR(FIND(CONCATENATE(AR$4,"+"),NieStac!$S57))=FALSE,IF(ISERR(FIND(CONCATENATE(AR$4,"++"),NieStac!$S57))=FALSE,IF(ISERR(FIND(CONCATENATE(AR$4,"+++"),NieStac!$S57))=FALSE,"+++","++"),"+")," ")," ")</f>
        <v xml:space="preserve"> </v>
      </c>
      <c r="AS50" s="16" t="str">
        <f>IF(ISERR(FIND(AS$4,NieStac!$S57))=FALSE,IF(ISERR(FIND(CONCATENATE(AS$4,"+"),NieStac!$S57))=FALSE,IF(ISERR(FIND(CONCATENATE(AS$4,"++"),NieStac!$S57))=FALSE,IF(ISERR(FIND(CONCATENATE(AS$4,"+++"),NieStac!$S57))=FALSE,"+++","++"),"+")," ")," ")</f>
        <v xml:space="preserve"> </v>
      </c>
      <c r="AT50" s="16" t="str">
        <f>IF(ISERR(FIND(AT$4,NieStac!$S57))=FALSE,IF(ISERR(FIND(CONCATENATE(AT$4,"+"),NieStac!$S57))=FALSE,IF(ISERR(FIND(CONCATENATE(AT$4,"++"),NieStac!$S57))=FALSE,IF(ISERR(FIND(CONCATENATE(AT$4,"+++"),NieStac!$S57))=FALSE,"+++","++"),"+")," ")," ")</f>
        <v xml:space="preserve"> </v>
      </c>
      <c r="AU50" s="16" t="str">
        <f>IF(ISERR(FIND(AU$4,NieStac!$S57))=FALSE,IF(ISERR(FIND(CONCATENATE(AU$4,"+"),NieStac!$S57))=FALSE,IF(ISERR(FIND(CONCATENATE(AU$4,"++"),NieStac!$S57))=FALSE,IF(ISERR(FIND(CONCATENATE(AU$4,"+++"),NieStac!$S57))=FALSE,"+++","++"),"+")," ")," ")</f>
        <v xml:space="preserve"> </v>
      </c>
      <c r="AV50" s="16"/>
      <c r="AW50" s="16" t="str">
        <f>IF(ISERR(FIND(AW$4,#REF!))=FALSE,IF(ISERR(FIND(CONCATENATE(AW$4,"+"),#REF!))=FALSE,IF(ISERR(FIND(CONCATENATE(AW$4,"++"),#REF!))=FALSE,IF(ISERR(FIND(CONCATENATE(AW$4,"+++"),#REF!))=FALSE,"+++","++"),"+"),"-"),"-")</f>
        <v>-</v>
      </c>
      <c r="AX50" s="16" t="str">
        <f>IF(ISERR(FIND(AX$4,#REF!))=FALSE,IF(ISERR(FIND(CONCATENATE(AX$4,"+"),#REF!))=FALSE,IF(ISERR(FIND(CONCATENATE(AX$4,"++"),#REF!))=FALSE,IF(ISERR(FIND(CONCATENATE(AX$4,"+++"),#REF!))=FALSE,"+++","++"),"+"),"-"),"-")</f>
        <v>-</v>
      </c>
      <c r="AY50" s="16" t="str">
        <f>IF(ISERR(FIND(AY$4,#REF!))=FALSE,IF(ISERR(FIND(CONCATENATE(AY$4,"+"),#REF!))=FALSE,IF(ISERR(FIND(CONCATENATE(AY$4,"++"),#REF!))=FALSE,IF(ISERR(FIND(CONCATENATE(AY$4,"+++"),#REF!))=FALSE,"+++","++"),"+"),"-"),"-")</f>
        <v>-</v>
      </c>
      <c r="AZ50" s="16" t="str">
        <f>IF(ISERR(FIND(AZ$4,#REF!))=FALSE,IF(ISERR(FIND(CONCATENATE(AZ$4,"+"),#REF!))=FALSE,IF(ISERR(FIND(CONCATENATE(AZ$4,"++"),#REF!))=FALSE,IF(ISERR(FIND(CONCATENATE(AZ$4,"+++"),#REF!))=FALSE,"+++","++"),"+"),"-"),"-")</f>
        <v>-</v>
      </c>
      <c r="BA50" s="16" t="str">
        <f>IF(ISERR(FIND(BA$4,#REF!))=FALSE,IF(ISERR(FIND(CONCATENATE(BA$4,"+"),#REF!))=FALSE,IF(ISERR(FIND(CONCATENATE(BA$4,"++"),#REF!))=FALSE,IF(ISERR(FIND(CONCATENATE(BA$4,"+++"),#REF!))=FALSE,"+++","++"),"+"),"-"),"-")</f>
        <v>-</v>
      </c>
      <c r="BB50" s="16" t="str">
        <f>IF(ISERR(FIND(BB$4,#REF!))=FALSE,IF(ISERR(FIND(CONCATENATE(BB$4,"+"),#REF!))=FALSE,IF(ISERR(FIND(CONCATENATE(BB$4,"++"),#REF!))=FALSE,IF(ISERR(FIND(CONCATENATE(BB$4,"+++"),#REF!))=FALSE,"+++","++"),"+"),"-"),"-")</f>
        <v>-</v>
      </c>
    </row>
    <row r="51" spans="1:54" ht="14.25" hidden="1" customHeight="1">
      <c r="A51" s="94" t="e">
        <f>#REF!</f>
        <v>#REF!</v>
      </c>
      <c r="B51" s="16" t="str">
        <f>IF(ISERR(FIND(B$4,NieStac!$R59))=FALSE,IF(ISERR(FIND(CONCATENATE(B$4,"+"),NieStac!$R59))=FALSE,IF(ISERR(FIND(CONCATENATE(B$4,"++"),NieStac!$R59))=FALSE,IF(ISERR(FIND(CONCATENATE(B$4,"+++"),NieStac!$R59))=FALSE,"+++","++"),"+")," ")," ")</f>
        <v xml:space="preserve"> </v>
      </c>
      <c r="C51" s="16" t="str">
        <f>IF(ISERR(FIND(C$4,NieStac!$R59))=FALSE,IF(ISERR(FIND(CONCATENATE(C$4,"+"),NieStac!$R59))=FALSE,IF(ISERR(FIND(CONCATENATE(C$4,"++"),NieStac!$R59))=FALSE,IF(ISERR(FIND(CONCATENATE(C$4,"+++"),NieStac!$R59))=FALSE,"+++","++"),"+")," ")," ")</f>
        <v xml:space="preserve"> </v>
      </c>
      <c r="D51" s="16" t="str">
        <f>IF(ISERR(FIND(D$4,NieStac!$R59))=FALSE,IF(ISERR(FIND(CONCATENATE(D$4,"+"),NieStac!$R59))=FALSE,IF(ISERR(FIND(CONCATENATE(D$4,"++"),NieStac!$R59))=FALSE,IF(ISERR(FIND(CONCATENATE(D$4,"+++"),NieStac!$R59))=FALSE,"+++","++"),"+")," ")," ")</f>
        <v xml:space="preserve"> </v>
      </c>
      <c r="E51" s="16" t="str">
        <f>IF(ISERR(FIND(E$4,NieStac!$R59))=FALSE,IF(ISERR(FIND(CONCATENATE(E$4,"+"),NieStac!$R59))=FALSE,IF(ISERR(FIND(CONCATENATE(E$4,"++"),NieStac!$R59))=FALSE,IF(ISERR(FIND(CONCATENATE(E$4,"+++"),NieStac!$R59))=FALSE,"+++","++"),"+")," ")," ")</f>
        <v xml:space="preserve"> </v>
      </c>
      <c r="F51" s="16" t="str">
        <f>IF(ISERR(FIND(F$4,NieStac!$R59))=FALSE,IF(ISERR(FIND(CONCATENATE(F$4,"+"),NieStac!$R59))=FALSE,IF(ISERR(FIND(CONCATENATE(F$4,"++"),NieStac!$R59))=FALSE,IF(ISERR(FIND(CONCATENATE(F$4,"+++"),NieStac!$R59))=FALSE,"+++","++"),"+")," ")," ")</f>
        <v xml:space="preserve"> </v>
      </c>
      <c r="G51" s="16" t="str">
        <f>IF(ISERR(FIND(G$4,NieStac!$R59))=FALSE,IF(ISERR(FIND(CONCATENATE(G$4,"+"),NieStac!$R59))=FALSE,IF(ISERR(FIND(CONCATENATE(G$4,"++"),NieStac!$R59))=FALSE,IF(ISERR(FIND(CONCATENATE(G$4,"+++"),NieStac!$R59))=FALSE,"+++","++"),"+")," ")," ")</f>
        <v xml:space="preserve"> </v>
      </c>
      <c r="H51" s="16" t="str">
        <f>IF(ISERR(FIND(H$4,NieStac!$R59))=FALSE,IF(ISERR(FIND(CONCATENATE(H$4,"+"),NieStac!$R59))=FALSE,IF(ISERR(FIND(CONCATENATE(H$4,"++"),NieStac!$R59))=FALSE,IF(ISERR(FIND(CONCATENATE(H$4,"+++"),NieStac!$R59))=FALSE,"+++","++"),"+")," ")," ")</f>
        <v xml:space="preserve"> </v>
      </c>
      <c r="I51" s="16" t="str">
        <f>IF(ISERR(FIND(I$4,NieStac!$R59))=FALSE,IF(ISERR(FIND(CONCATENATE(I$4,"+"),NieStac!$R59))=FALSE,IF(ISERR(FIND(CONCATENATE(I$4,"++"),NieStac!$R59))=FALSE,IF(ISERR(FIND(CONCATENATE(I$4,"+++"),NieStac!$R59))=FALSE,"+++","++"),"+")," ")," ")</f>
        <v xml:space="preserve"> </v>
      </c>
      <c r="J51" s="16" t="str">
        <f>IF(ISERR(FIND(J$4,NieStac!$R59))=FALSE,IF(ISERR(FIND(CONCATENATE(J$4,"+"),NieStac!$R59))=FALSE,IF(ISERR(FIND(CONCATENATE(J$4,"++"),NieStac!$R59))=FALSE,IF(ISERR(FIND(CONCATENATE(J$4,"+++"),NieStac!$R59))=FALSE,"+++","++"),"+")," ")," ")</f>
        <v xml:space="preserve"> </v>
      </c>
      <c r="K51" s="16" t="str">
        <f>IF(ISERR(FIND(K$4,NieStac!$R59))=FALSE,IF(ISERR(FIND(CONCATENATE(K$4,"+"),NieStac!$R59))=FALSE,IF(ISERR(FIND(CONCATENATE(K$4,"++"),NieStac!$R59))=FALSE,IF(ISERR(FIND(CONCATENATE(K$4,"+++"),NieStac!$R59))=FALSE,"+++","++"),"+")," ")," ")</f>
        <v xml:space="preserve"> </v>
      </c>
      <c r="L51" s="16" t="str">
        <f>IF(ISERR(FIND(L$4,NieStac!$R59))=FALSE,IF(ISERR(FIND(CONCATENATE(L$4,"+"),NieStac!$R59))=FALSE,IF(ISERR(FIND(CONCATENATE(L$4,"++"),NieStac!$R59))=FALSE,IF(ISERR(FIND(CONCATENATE(L$4,"+++"),NieStac!$R59))=FALSE,"+++","++"),"+")," ")," ")</f>
        <v xml:space="preserve"> </v>
      </c>
      <c r="M51" s="16" t="str">
        <f>IF(ISERR(FIND(M$4,NieStac!$R59))=FALSE,IF(ISERR(FIND(CONCATENATE(M$4,"+"),NieStac!$R59))=FALSE,IF(ISERR(FIND(CONCATENATE(M$4,"++"),NieStac!$R59))=FALSE,IF(ISERR(FIND(CONCATENATE(M$4,"+++"),NieStac!$R59))=FALSE,"+++","++"),"+")," ")," ")</f>
        <v xml:space="preserve"> </v>
      </c>
      <c r="N51" s="16" t="str">
        <f>IF(ISERR(FIND(N$4,NieStac!$R59))=FALSE,IF(ISERR(FIND(CONCATENATE(N$4,"+"),NieStac!$R59))=FALSE,IF(ISERR(FIND(CONCATENATE(N$4,"++"),NieStac!$R59))=FALSE,IF(ISERR(FIND(CONCATENATE(N$4,"+++"),NieStac!$R59))=FALSE,"+++","++"),"+")," ")," ")</f>
        <v xml:space="preserve"> </v>
      </c>
      <c r="O51" s="16" t="str">
        <f>IF(ISERR(FIND(O$4,NieStac!$R59))=FALSE,IF(ISERR(FIND(CONCATENATE(O$4,"+"),NieStac!$R59))=FALSE,IF(ISERR(FIND(CONCATENATE(O$4,"++"),NieStac!$R59))=FALSE,IF(ISERR(FIND(CONCATENATE(O$4,"+++"),NieStac!$R59))=FALSE,"+++","++"),"+")," ")," ")</f>
        <v xml:space="preserve"> </v>
      </c>
      <c r="P51" s="16" t="str">
        <f>IF(ISERR(FIND(P$4,NieStac!$R59))=FALSE,IF(ISERR(FIND(CONCATENATE(P$4,"+"),NieStac!$R59))=FALSE,IF(ISERR(FIND(CONCATENATE(P$4,"++"),NieStac!$R59))=FALSE,IF(ISERR(FIND(CONCATENATE(P$4,"+++"),NieStac!$R59))=FALSE,"+++","++"),"+")," ")," ")</f>
        <v xml:space="preserve"> </v>
      </c>
      <c r="Q51" s="16" t="str">
        <f>IF(ISERR(FIND(Q$4,NieStac!$R59))=FALSE,IF(ISERR(FIND(CONCATENATE(Q$4,"+"),NieStac!$R59))=FALSE,IF(ISERR(FIND(CONCATENATE(Q$4,"++"),NieStac!$R59))=FALSE,IF(ISERR(FIND(CONCATENATE(Q$4,"+++"),NieStac!$R59))=FALSE,"+++","++"),"+")," ")," ")</f>
        <v xml:space="preserve"> </v>
      </c>
      <c r="R51" s="16" t="str">
        <f>IF(ISERR(FIND(R$4,NieStac!$R59))=FALSE,IF(ISERR(FIND(CONCATENATE(R$4,"+"),NieStac!$R59))=FALSE,IF(ISERR(FIND(CONCATENATE(R$4,"++"),NieStac!$R59))=FALSE,IF(ISERR(FIND(CONCATENATE(R$4,"+++"),NieStac!$R59))=FALSE,"+++","++"),"+")," ")," ")</f>
        <v xml:space="preserve"> </v>
      </c>
      <c r="S51" s="16" t="str">
        <f>IF(ISERR(FIND(S$4,NieStac!$R59))=FALSE,IF(ISERR(FIND(CONCATENATE(S$4,"+"),NieStac!$R59))=FALSE,IF(ISERR(FIND(CONCATENATE(S$4,"++"),NieStac!$R59))=FALSE,IF(ISERR(FIND(CONCATENATE(S$4,"+++"),NieStac!$R59))=FALSE,"+++","++"),"+")," ")," ")</f>
        <v xml:space="preserve"> </v>
      </c>
      <c r="T51" s="16"/>
      <c r="U51" s="16" t="str">
        <f>IF(ISERR(FIND(U$4,NieStac!$S58))=FALSE,IF(ISERR(FIND(CONCATENATE(U$4,"+"),NieStac!$S58))=FALSE,IF(ISERR(FIND(CONCATENATE(U$4,"++"),NieStac!$S58))=FALSE,IF(ISERR(FIND(CONCATENATE(U$4,"+++"),NieStac!$S58))=FALSE,"+++","++"),"+")," ")," ")</f>
        <v xml:space="preserve"> </v>
      </c>
      <c r="V51" s="16" t="str">
        <f>IF(ISERR(FIND(V$4,NieStac!$S58))=FALSE,IF(ISERR(FIND(CONCATENATE(V$4,"+"),NieStac!$S58))=FALSE,IF(ISERR(FIND(CONCATENATE(V$4,"++"),NieStac!$S58))=FALSE,IF(ISERR(FIND(CONCATENATE(V$4,"+++"),NieStac!$S58))=FALSE,"+++","++"),"+")," ")," ")</f>
        <v xml:space="preserve"> </v>
      </c>
      <c r="W51" s="16" t="str">
        <f>IF(ISERR(FIND(W$4,NieStac!$S58))=FALSE,IF(ISERR(FIND(CONCATENATE(W$4,"+"),NieStac!$S58))=FALSE,IF(ISERR(FIND(CONCATENATE(W$4,"++"),NieStac!$S58))=FALSE,IF(ISERR(FIND(CONCATENATE(W$4,"+++"),NieStac!$S58))=FALSE,"+++","++"),"+")," ")," ")</f>
        <v xml:space="preserve"> </v>
      </c>
      <c r="X51" s="16" t="str">
        <f>IF(ISERR(FIND(X$4,NieStac!$S58))=FALSE,IF(ISERR(FIND(CONCATENATE(X$4,"+"),NieStac!$S58))=FALSE,IF(ISERR(FIND(CONCATENATE(X$4,"++"),NieStac!$S58))=FALSE,IF(ISERR(FIND(CONCATENATE(X$4,"+++"),NieStac!$S58))=FALSE,"+++","++"),"+")," ")," ")</f>
        <v xml:space="preserve"> </v>
      </c>
      <c r="Y51" s="16" t="str">
        <f>IF(ISERR(FIND(Y$4,NieStac!$S58))=FALSE,IF(ISERR(FIND(CONCATENATE(Y$4,"+"),NieStac!$S58))=FALSE,IF(ISERR(FIND(CONCATENATE(Y$4,"++"),NieStac!$S58))=FALSE,IF(ISERR(FIND(CONCATENATE(Y$4,"+++"),NieStac!$S58))=FALSE,"+++","++"),"+")," ")," ")</f>
        <v xml:space="preserve"> </v>
      </c>
      <c r="Z51" s="16" t="str">
        <f>IF(ISERR(FIND(Z$4,NieStac!$S58))=FALSE,IF(ISERR(FIND(CONCATENATE(Z$4,"+"),NieStac!$S58))=FALSE,IF(ISERR(FIND(CONCATENATE(Z$4,"++"),NieStac!$S58))=FALSE,IF(ISERR(FIND(CONCATENATE(Z$4,"+++"),NieStac!$S58))=FALSE,"+++","++"),"+")," ")," ")</f>
        <v xml:space="preserve"> </v>
      </c>
      <c r="AA51" s="16" t="str">
        <f>IF(ISERR(FIND(AA$4,NieStac!$S58))=FALSE,IF(ISERR(FIND(CONCATENATE(AA$4,"+"),NieStac!$S58))=FALSE,IF(ISERR(FIND(CONCATENATE(AA$4,"++"),NieStac!$S58))=FALSE,IF(ISERR(FIND(CONCATENATE(AA$4,"+++"),NieStac!$S58))=FALSE,"+++","++"),"+")," ")," ")</f>
        <v xml:space="preserve"> </v>
      </c>
      <c r="AB51" s="16" t="str">
        <f>IF(ISERR(FIND(AB$4,NieStac!$S58))=FALSE,IF(ISERR(FIND(CONCATENATE(AB$4,"+"),NieStac!$S58))=FALSE,IF(ISERR(FIND(CONCATENATE(AB$4,"++"),NieStac!$S58))=FALSE,IF(ISERR(FIND(CONCATENATE(AB$4,"+++"),NieStac!$S58))=FALSE,"+++","++"),"+")," ")," ")</f>
        <v xml:space="preserve"> </v>
      </c>
      <c r="AC51" s="16" t="str">
        <f>IF(ISERR(FIND(AC$4,NieStac!$S58))=FALSE,IF(ISERR(FIND(CONCATENATE(AC$4,"+"),NieStac!$S58))=FALSE,IF(ISERR(FIND(CONCATENATE(AC$4,"++"),NieStac!$S58))=FALSE,IF(ISERR(FIND(CONCATENATE(AC$4,"+++"),NieStac!$S58))=FALSE,"+++","++"),"+")," ")," ")</f>
        <v xml:space="preserve"> </v>
      </c>
      <c r="AD51" s="16" t="str">
        <f>IF(ISERR(FIND(AD$4,NieStac!$S58))=FALSE,IF(ISERR(FIND(CONCATENATE(AD$4,"+"),NieStac!$S58))=FALSE,IF(ISERR(FIND(CONCATENATE(AD$4,"++"),NieStac!$S58))=FALSE,IF(ISERR(FIND(CONCATENATE(AD$4,"+++"),NieStac!$S58))=FALSE,"+++","++"),"+")," ")," ")</f>
        <v xml:space="preserve"> </v>
      </c>
      <c r="AE51" s="16" t="str">
        <f>IF(ISERR(FIND(AE$4,NieStac!$S58))=FALSE,IF(ISERR(FIND(CONCATENATE(AE$4,"+"),NieStac!$S58))=FALSE,IF(ISERR(FIND(CONCATENATE(AE$4,"++"),NieStac!$S58))=FALSE,IF(ISERR(FIND(CONCATENATE(AE$4,"+++"),NieStac!$S58))=FALSE,"+++","++"),"+")," ")," ")</f>
        <v xml:space="preserve"> </v>
      </c>
      <c r="AF51" s="16" t="str">
        <f>IF(ISERR(FIND(AF$4,NieStac!$S58))=FALSE,IF(ISERR(FIND(CONCATENATE(AF$4,"+"),NieStac!$S58))=FALSE,IF(ISERR(FIND(CONCATENATE(AF$4,"++"),NieStac!$S58))=FALSE,IF(ISERR(FIND(CONCATENATE(AF$4,"+++"),NieStac!$S58))=FALSE,"+++","++"),"+")," ")," ")</f>
        <v xml:space="preserve"> </v>
      </c>
      <c r="AG51" s="16" t="str">
        <f>IF(ISERR(FIND(AG$4,NieStac!$S58))=FALSE,IF(ISERR(FIND(CONCATENATE(AG$4,"+"),NieStac!$S58))=FALSE,IF(ISERR(FIND(CONCATENATE(AG$4,"++"),NieStac!$S58))=FALSE,IF(ISERR(FIND(CONCATENATE(AG$4,"+++"),NieStac!$S58))=FALSE,"+++","++"),"+")," ")," ")</f>
        <v xml:space="preserve"> </v>
      </c>
      <c r="AH51" s="16" t="str">
        <f>IF(ISERR(FIND(AH$4,NieStac!$S58))=FALSE,IF(ISERR(FIND(CONCATENATE(AH$4,"+"),NieStac!$S58))=FALSE,IF(ISERR(FIND(CONCATENATE(AH$4,"++"),NieStac!$S58))=FALSE,IF(ISERR(FIND(CONCATENATE(AH$4,"+++"),NieStac!$S58))=FALSE,"+++","++"),"+")," ")," ")</f>
        <v xml:space="preserve"> </v>
      </c>
      <c r="AI51" s="16" t="str">
        <f>IF(ISERR(FIND(AI$4,NieStac!$S58))=FALSE,IF(ISERR(FIND(CONCATENATE(AI$4,"+"),NieStac!$S58))=FALSE,IF(ISERR(FIND(CONCATENATE(AI$4,"++"),NieStac!$S58))=FALSE,IF(ISERR(FIND(CONCATENATE(AI$4,"+++"),NieStac!$S58))=FALSE,"+++","++"),"+")," ")," ")</f>
        <v xml:space="preserve"> </v>
      </c>
      <c r="AJ51" s="16" t="str">
        <f>IF(ISERR(FIND(AJ$4,NieStac!$S58))=FALSE,IF(ISERR(FIND(CONCATENATE(AJ$4,"+"),NieStac!$S58))=FALSE,IF(ISERR(FIND(CONCATENATE(AJ$4,"++"),NieStac!$S58))=FALSE,IF(ISERR(FIND(CONCATENATE(AJ$4,"+++"),NieStac!$S58))=FALSE,"+++","++"),"+")," ")," ")</f>
        <v xml:space="preserve"> </v>
      </c>
      <c r="AK51" s="16" t="str">
        <f>IF(ISERR(FIND(AK$4,NieStac!$S58))=FALSE,IF(ISERR(FIND(CONCATENATE(AK$4,"+"),NieStac!$S58))=FALSE,IF(ISERR(FIND(CONCATENATE(AK$4,"++"),NieStac!$S58))=FALSE,IF(ISERR(FIND(CONCATENATE(AK$4,"+++"),NieStac!$S58))=FALSE,"+++","++"),"+")," ")," ")</f>
        <v xml:space="preserve"> </v>
      </c>
      <c r="AL51" s="16" t="str">
        <f>IF(ISERR(FIND(AL$4,NieStac!$S58))=FALSE,IF(ISERR(FIND(CONCATENATE(AL$4,"+"),NieStac!$S58))=FALSE,IF(ISERR(FIND(CONCATENATE(AL$4,"++"),NieStac!$S58))=FALSE,IF(ISERR(FIND(CONCATENATE(AL$4,"+++"),NieStac!$S58))=FALSE,"+++","++"),"+")," ")," ")</f>
        <v xml:space="preserve"> </v>
      </c>
      <c r="AM51" s="16" t="str">
        <f>IF(ISERR(FIND(AM$4,NieStac!$S58))=FALSE,IF(ISERR(FIND(CONCATENATE(AM$4,"+"),NieStac!$S58))=FALSE,IF(ISERR(FIND(CONCATENATE(AM$4,"++"),NieStac!$S58))=FALSE,IF(ISERR(FIND(CONCATENATE(AM$4,"+++"),NieStac!$S58))=FALSE,"+++","++"),"+")," ")," ")</f>
        <v xml:space="preserve"> </v>
      </c>
      <c r="AN51" s="16" t="str">
        <f>IF(ISERR(FIND(AN$4,NieStac!$S58))=FALSE,IF(ISERR(FIND(CONCATENATE(AN$4,"+"),NieStac!$S58))=FALSE,IF(ISERR(FIND(CONCATENATE(AN$4,"++"),NieStac!$S58))=FALSE,IF(ISERR(FIND(CONCATENATE(AN$4,"+++"),NieStac!$S58))=FALSE,"+++","++"),"+")," ")," ")</f>
        <v xml:space="preserve"> </v>
      </c>
      <c r="AO51" s="16" t="str">
        <f>IF(ISERR(FIND(AO$4,NieStac!$S58))=FALSE,IF(ISERR(FIND(CONCATENATE(AO$4,"+"),NieStac!$S58))=FALSE,IF(ISERR(FIND(CONCATENATE(AO$4,"++"),NieStac!$S58))=FALSE,IF(ISERR(FIND(CONCATENATE(AO$4,"+++"),NieStac!$S58))=FALSE,"+++","++"),"+")," ")," ")</f>
        <v xml:space="preserve"> </v>
      </c>
      <c r="AP51" s="16" t="str">
        <f>IF(ISERR(FIND(AP$4,NieStac!$S58))=FALSE,IF(ISERR(FIND(CONCATENATE(AP$4,"+"),NieStac!$S58))=FALSE,IF(ISERR(FIND(CONCATENATE(AP$4,"++"),NieStac!$S58))=FALSE,IF(ISERR(FIND(CONCATENATE(AP$4,"+++"),NieStac!$S58))=FALSE,"+++","++"),"+")," ")," ")</f>
        <v xml:space="preserve"> </v>
      </c>
      <c r="AQ51" s="16" t="str">
        <f>IF(ISERR(FIND(AQ$4,NieStac!$S58))=FALSE,IF(ISERR(FIND(CONCATENATE(AQ$4,"+"),NieStac!$S58))=FALSE,IF(ISERR(FIND(CONCATENATE(AQ$4,"++"),NieStac!$S58))=FALSE,IF(ISERR(FIND(CONCATENATE(AQ$4,"+++"),NieStac!$S58))=FALSE,"+++","++"),"+")," ")," ")</f>
        <v xml:space="preserve"> </v>
      </c>
      <c r="AR51" s="16" t="str">
        <f>IF(ISERR(FIND(AR$4,NieStac!$S58))=FALSE,IF(ISERR(FIND(CONCATENATE(AR$4,"+"),NieStac!$S58))=FALSE,IF(ISERR(FIND(CONCATENATE(AR$4,"++"),NieStac!$S58))=FALSE,IF(ISERR(FIND(CONCATENATE(AR$4,"+++"),NieStac!$S58))=FALSE,"+++","++"),"+")," ")," ")</f>
        <v xml:space="preserve"> </v>
      </c>
      <c r="AS51" s="16" t="str">
        <f>IF(ISERR(FIND(AS$4,NieStac!$S58))=FALSE,IF(ISERR(FIND(CONCATENATE(AS$4,"+"),NieStac!$S58))=FALSE,IF(ISERR(FIND(CONCATENATE(AS$4,"++"),NieStac!$S58))=FALSE,IF(ISERR(FIND(CONCATENATE(AS$4,"+++"),NieStac!$S58))=FALSE,"+++","++"),"+")," ")," ")</f>
        <v xml:space="preserve"> </v>
      </c>
      <c r="AT51" s="16" t="str">
        <f>IF(ISERR(FIND(AT$4,NieStac!$S58))=FALSE,IF(ISERR(FIND(CONCATENATE(AT$4,"+"),NieStac!$S58))=FALSE,IF(ISERR(FIND(CONCATENATE(AT$4,"++"),NieStac!$S58))=FALSE,IF(ISERR(FIND(CONCATENATE(AT$4,"+++"),NieStac!$S58))=FALSE,"+++","++"),"+")," ")," ")</f>
        <v xml:space="preserve"> </v>
      </c>
      <c r="AU51" s="16" t="str">
        <f>IF(ISERR(FIND(AU$4,NieStac!$S58))=FALSE,IF(ISERR(FIND(CONCATENATE(AU$4,"+"),NieStac!$S58))=FALSE,IF(ISERR(FIND(CONCATENATE(AU$4,"++"),NieStac!$S58))=FALSE,IF(ISERR(FIND(CONCATENATE(AU$4,"+++"),NieStac!$S58))=FALSE,"+++","++"),"+")," ")," ")</f>
        <v xml:space="preserve"> </v>
      </c>
      <c r="AV51" s="16"/>
      <c r="AW51" s="16" t="str">
        <f>IF(ISERR(FIND(AW$4,#REF!))=FALSE,IF(ISERR(FIND(CONCATENATE(AW$4,"+"),#REF!))=FALSE,IF(ISERR(FIND(CONCATENATE(AW$4,"++"),#REF!))=FALSE,IF(ISERR(FIND(CONCATENATE(AW$4,"+++"),#REF!))=FALSE,"+++","++"),"+"),"-"),"-")</f>
        <v>-</v>
      </c>
      <c r="AX51" s="16" t="str">
        <f>IF(ISERR(FIND(AX$4,#REF!))=FALSE,IF(ISERR(FIND(CONCATENATE(AX$4,"+"),#REF!))=FALSE,IF(ISERR(FIND(CONCATENATE(AX$4,"++"),#REF!))=FALSE,IF(ISERR(FIND(CONCATENATE(AX$4,"+++"),#REF!))=FALSE,"+++","++"),"+"),"-"),"-")</f>
        <v>-</v>
      </c>
      <c r="AY51" s="16" t="str">
        <f>IF(ISERR(FIND(AY$4,#REF!))=FALSE,IF(ISERR(FIND(CONCATENATE(AY$4,"+"),#REF!))=FALSE,IF(ISERR(FIND(CONCATENATE(AY$4,"++"),#REF!))=FALSE,IF(ISERR(FIND(CONCATENATE(AY$4,"+++"),#REF!))=FALSE,"+++","++"),"+"),"-"),"-")</f>
        <v>-</v>
      </c>
      <c r="AZ51" s="16" t="str">
        <f>IF(ISERR(FIND(AZ$4,#REF!))=FALSE,IF(ISERR(FIND(CONCATENATE(AZ$4,"+"),#REF!))=FALSE,IF(ISERR(FIND(CONCATENATE(AZ$4,"++"),#REF!))=FALSE,IF(ISERR(FIND(CONCATENATE(AZ$4,"+++"),#REF!))=FALSE,"+++","++"),"+"),"-"),"-")</f>
        <v>-</v>
      </c>
      <c r="BA51" s="16" t="str">
        <f>IF(ISERR(FIND(BA$4,#REF!))=FALSE,IF(ISERR(FIND(CONCATENATE(BA$4,"+"),#REF!))=FALSE,IF(ISERR(FIND(CONCATENATE(BA$4,"++"),#REF!))=FALSE,IF(ISERR(FIND(CONCATENATE(BA$4,"+++"),#REF!))=FALSE,"+++","++"),"+"),"-"),"-")</f>
        <v>-</v>
      </c>
      <c r="BB51" s="16" t="str">
        <f>IF(ISERR(FIND(BB$4,#REF!))=FALSE,IF(ISERR(FIND(CONCATENATE(BB$4,"+"),#REF!))=FALSE,IF(ISERR(FIND(CONCATENATE(BB$4,"++"),#REF!))=FALSE,IF(ISERR(FIND(CONCATENATE(BB$4,"+++"),#REF!))=FALSE,"+++","++"),"+"),"-"),"-")</f>
        <v>-</v>
      </c>
    </row>
    <row r="52" spans="1:54" s="13" customFormat="1" hidden="1">
      <c r="A52" s="131"/>
      <c r="B52" s="16" t="str">
        <f>IF(ISERR(FIND(B$4,NieStac!$R60))=FALSE,IF(ISERR(FIND(CONCATENATE(B$4,"+"),NieStac!$R60))=FALSE,IF(ISERR(FIND(CONCATENATE(B$4,"++"),NieStac!$R60))=FALSE,IF(ISERR(FIND(CONCATENATE(B$4,"+++"),NieStac!$R60))=FALSE,"+++","++"),"+")," ")," ")</f>
        <v xml:space="preserve"> </v>
      </c>
      <c r="C52" s="16" t="str">
        <f>IF(ISERR(FIND(C$4,NieStac!$R60))=FALSE,IF(ISERR(FIND(CONCATENATE(C$4,"+"),NieStac!$R60))=FALSE,IF(ISERR(FIND(CONCATENATE(C$4,"++"),NieStac!$R60))=FALSE,IF(ISERR(FIND(CONCATENATE(C$4,"+++"),NieStac!$R60))=FALSE,"+++","++"),"+")," ")," ")</f>
        <v xml:space="preserve"> </v>
      </c>
      <c r="D52" s="16" t="str">
        <f>IF(ISERR(FIND(D$4,NieStac!$R60))=FALSE,IF(ISERR(FIND(CONCATENATE(D$4,"+"),NieStac!$R60))=FALSE,IF(ISERR(FIND(CONCATENATE(D$4,"++"),NieStac!$R60))=FALSE,IF(ISERR(FIND(CONCATENATE(D$4,"+++"),NieStac!$R60))=FALSE,"+++","++"),"+")," ")," ")</f>
        <v xml:space="preserve"> </v>
      </c>
      <c r="E52" s="16" t="str">
        <f>IF(ISERR(FIND(E$4,NieStac!$R60))=FALSE,IF(ISERR(FIND(CONCATENATE(E$4,"+"),NieStac!$R60))=FALSE,IF(ISERR(FIND(CONCATENATE(E$4,"++"),NieStac!$R60))=FALSE,IF(ISERR(FIND(CONCATENATE(E$4,"+++"),NieStac!$R60))=FALSE,"+++","++"),"+")," ")," ")</f>
        <v xml:space="preserve"> </v>
      </c>
      <c r="F52" s="16" t="str">
        <f>IF(ISERR(FIND(F$4,NieStac!$R60))=FALSE,IF(ISERR(FIND(CONCATENATE(F$4,"+"),NieStac!$R60))=FALSE,IF(ISERR(FIND(CONCATENATE(F$4,"++"),NieStac!$R60))=FALSE,IF(ISERR(FIND(CONCATENATE(F$4,"+++"),NieStac!$R60))=FALSE,"+++","++"),"+")," ")," ")</f>
        <v xml:space="preserve"> </v>
      </c>
      <c r="G52" s="16" t="str">
        <f>IF(ISERR(FIND(G$4,NieStac!$R60))=FALSE,IF(ISERR(FIND(CONCATENATE(G$4,"+"),NieStac!$R60))=FALSE,IF(ISERR(FIND(CONCATENATE(G$4,"++"),NieStac!$R60))=FALSE,IF(ISERR(FIND(CONCATENATE(G$4,"+++"),NieStac!$R60))=FALSE,"+++","++"),"+")," ")," ")</f>
        <v xml:space="preserve"> </v>
      </c>
      <c r="H52" s="16" t="str">
        <f>IF(ISERR(FIND(H$4,NieStac!$R60))=FALSE,IF(ISERR(FIND(CONCATENATE(H$4,"+"),NieStac!$R60))=FALSE,IF(ISERR(FIND(CONCATENATE(H$4,"++"),NieStac!$R60))=FALSE,IF(ISERR(FIND(CONCATENATE(H$4,"+++"),NieStac!$R60))=FALSE,"+++","++"),"+")," ")," ")</f>
        <v xml:space="preserve"> </v>
      </c>
      <c r="I52" s="16" t="str">
        <f>IF(ISERR(FIND(I$4,NieStac!$R60))=FALSE,IF(ISERR(FIND(CONCATENATE(I$4,"+"),NieStac!$R60))=FALSE,IF(ISERR(FIND(CONCATENATE(I$4,"++"),NieStac!$R60))=FALSE,IF(ISERR(FIND(CONCATENATE(I$4,"+++"),NieStac!$R60))=FALSE,"+++","++"),"+")," ")," ")</f>
        <v xml:space="preserve"> </v>
      </c>
      <c r="J52" s="16" t="str">
        <f>IF(ISERR(FIND(J$4,NieStac!$R60))=FALSE,IF(ISERR(FIND(CONCATENATE(J$4,"+"),NieStac!$R60))=FALSE,IF(ISERR(FIND(CONCATENATE(J$4,"++"),NieStac!$R60))=FALSE,IF(ISERR(FIND(CONCATENATE(J$4,"+++"),NieStac!$R60))=FALSE,"+++","++"),"+")," ")," ")</f>
        <v xml:space="preserve"> </v>
      </c>
      <c r="K52" s="16" t="str">
        <f>IF(ISERR(FIND(K$4,NieStac!$R60))=FALSE,IF(ISERR(FIND(CONCATENATE(K$4,"+"),NieStac!$R60))=FALSE,IF(ISERR(FIND(CONCATENATE(K$4,"++"),NieStac!$R60))=FALSE,IF(ISERR(FIND(CONCATENATE(K$4,"+++"),NieStac!$R60))=FALSE,"+++","++"),"+")," ")," ")</f>
        <v xml:space="preserve"> </v>
      </c>
      <c r="L52" s="16" t="str">
        <f>IF(ISERR(FIND(L$4,NieStac!$R60))=FALSE,IF(ISERR(FIND(CONCATENATE(L$4,"+"),NieStac!$R60))=FALSE,IF(ISERR(FIND(CONCATENATE(L$4,"++"),NieStac!$R60))=FALSE,IF(ISERR(FIND(CONCATENATE(L$4,"+++"),NieStac!$R60))=FALSE,"+++","++"),"+")," ")," ")</f>
        <v xml:space="preserve"> </v>
      </c>
      <c r="M52" s="16" t="str">
        <f>IF(ISERR(FIND(M$4,NieStac!$R60))=FALSE,IF(ISERR(FIND(CONCATENATE(M$4,"+"),NieStac!$R60))=FALSE,IF(ISERR(FIND(CONCATENATE(M$4,"++"),NieStac!$R60))=FALSE,IF(ISERR(FIND(CONCATENATE(M$4,"+++"),NieStac!$R60))=FALSE,"+++","++"),"+")," ")," ")</f>
        <v xml:space="preserve"> </v>
      </c>
      <c r="N52" s="16" t="str">
        <f>IF(ISERR(FIND(N$4,NieStac!$R60))=FALSE,IF(ISERR(FIND(CONCATENATE(N$4,"+"),NieStac!$R60))=FALSE,IF(ISERR(FIND(CONCATENATE(N$4,"++"),NieStac!$R60))=FALSE,IF(ISERR(FIND(CONCATENATE(N$4,"+++"),NieStac!$R60))=FALSE,"+++","++"),"+")," ")," ")</f>
        <v xml:space="preserve"> </v>
      </c>
      <c r="O52" s="16" t="str">
        <f>IF(ISERR(FIND(O$4,NieStac!$R60))=FALSE,IF(ISERR(FIND(CONCATENATE(O$4,"+"),NieStac!$R60))=FALSE,IF(ISERR(FIND(CONCATENATE(O$4,"++"),NieStac!$R60))=FALSE,IF(ISERR(FIND(CONCATENATE(O$4,"+++"),NieStac!$R60))=FALSE,"+++","++"),"+")," ")," ")</f>
        <v xml:space="preserve"> </v>
      </c>
      <c r="P52" s="16" t="str">
        <f>IF(ISERR(FIND(P$4,NieStac!$R60))=FALSE,IF(ISERR(FIND(CONCATENATE(P$4,"+"),NieStac!$R60))=FALSE,IF(ISERR(FIND(CONCATENATE(P$4,"++"),NieStac!$R60))=FALSE,IF(ISERR(FIND(CONCATENATE(P$4,"+++"),NieStac!$R60))=FALSE,"+++","++"),"+")," ")," ")</f>
        <v xml:space="preserve"> </v>
      </c>
      <c r="Q52" s="16" t="str">
        <f>IF(ISERR(FIND(Q$4,NieStac!$R60))=FALSE,IF(ISERR(FIND(CONCATENATE(Q$4,"+"),NieStac!$R60))=FALSE,IF(ISERR(FIND(CONCATENATE(Q$4,"++"),NieStac!$R60))=FALSE,IF(ISERR(FIND(CONCATENATE(Q$4,"+++"),NieStac!$R60))=FALSE,"+++","++"),"+")," ")," ")</f>
        <v xml:space="preserve"> </v>
      </c>
      <c r="R52" s="16" t="str">
        <f>IF(ISERR(FIND(R$4,NieStac!$R60))=FALSE,IF(ISERR(FIND(CONCATENATE(R$4,"+"),NieStac!$R60))=FALSE,IF(ISERR(FIND(CONCATENATE(R$4,"++"),NieStac!$R60))=FALSE,IF(ISERR(FIND(CONCATENATE(R$4,"+++"),NieStac!$R60))=FALSE,"+++","++"),"+")," ")," ")</f>
        <v xml:space="preserve"> </v>
      </c>
      <c r="S52" s="16" t="str">
        <f>IF(ISERR(FIND(S$4,NieStac!$R60))=FALSE,IF(ISERR(FIND(CONCATENATE(S$4,"+"),NieStac!$R60))=FALSE,IF(ISERR(FIND(CONCATENATE(S$4,"++"),NieStac!$R60))=FALSE,IF(ISERR(FIND(CONCATENATE(S$4,"+++"),NieStac!$R60))=FALSE,"+++","++"),"+")," ")," ")</f>
        <v xml:space="preserve"> </v>
      </c>
      <c r="T52" s="132"/>
      <c r="U52" s="16" t="str">
        <f>IF(ISERR(FIND(U$4,NieStac!$S59))=FALSE,IF(ISERR(FIND(CONCATENATE(U$4,"+"),NieStac!$S59))=FALSE,IF(ISERR(FIND(CONCATENATE(U$4,"++"),NieStac!$S59))=FALSE,IF(ISERR(FIND(CONCATENATE(U$4,"+++"),NieStac!$S59))=FALSE,"+++","++"),"+")," ")," ")</f>
        <v xml:space="preserve"> </v>
      </c>
      <c r="V52" s="16" t="str">
        <f>IF(ISERR(FIND(V$4,NieStac!$S59))=FALSE,IF(ISERR(FIND(CONCATENATE(V$4,"+"),NieStac!$S59))=FALSE,IF(ISERR(FIND(CONCATENATE(V$4,"++"),NieStac!$S59))=FALSE,IF(ISERR(FIND(CONCATENATE(V$4,"+++"),NieStac!$S59))=FALSE,"+++","++"),"+")," ")," ")</f>
        <v xml:space="preserve"> </v>
      </c>
      <c r="W52" s="16" t="str">
        <f>IF(ISERR(FIND(W$4,NieStac!$S59))=FALSE,IF(ISERR(FIND(CONCATENATE(W$4,"+"),NieStac!$S59))=FALSE,IF(ISERR(FIND(CONCATENATE(W$4,"++"),NieStac!$S59))=FALSE,IF(ISERR(FIND(CONCATENATE(W$4,"+++"),NieStac!$S59))=FALSE,"+++","++"),"+")," ")," ")</f>
        <v xml:space="preserve"> </v>
      </c>
      <c r="X52" s="16" t="str">
        <f>IF(ISERR(FIND(X$4,NieStac!$S59))=FALSE,IF(ISERR(FIND(CONCATENATE(X$4,"+"),NieStac!$S59))=FALSE,IF(ISERR(FIND(CONCATENATE(X$4,"++"),NieStac!$S59))=FALSE,IF(ISERR(FIND(CONCATENATE(X$4,"+++"),NieStac!$S59))=FALSE,"+++","++"),"+")," ")," ")</f>
        <v xml:space="preserve"> </v>
      </c>
      <c r="Y52" s="16" t="str">
        <f>IF(ISERR(FIND(Y$4,NieStac!$S59))=FALSE,IF(ISERR(FIND(CONCATENATE(Y$4,"+"),NieStac!$S59))=FALSE,IF(ISERR(FIND(CONCATENATE(Y$4,"++"),NieStac!$S59))=FALSE,IF(ISERR(FIND(CONCATENATE(Y$4,"+++"),NieStac!$S59))=FALSE,"+++","++"),"+")," ")," ")</f>
        <v xml:space="preserve"> </v>
      </c>
      <c r="Z52" s="16" t="str">
        <f>IF(ISERR(FIND(Z$4,NieStac!$S59))=FALSE,IF(ISERR(FIND(CONCATENATE(Z$4,"+"),NieStac!$S59))=FALSE,IF(ISERR(FIND(CONCATENATE(Z$4,"++"),NieStac!$S59))=FALSE,IF(ISERR(FIND(CONCATENATE(Z$4,"+++"),NieStac!$S59))=FALSE,"+++","++"),"+")," ")," ")</f>
        <v xml:space="preserve"> </v>
      </c>
      <c r="AA52" s="16" t="str">
        <f>IF(ISERR(FIND(AA$4,NieStac!$S59))=FALSE,IF(ISERR(FIND(CONCATENATE(AA$4,"+"),NieStac!$S59))=FALSE,IF(ISERR(FIND(CONCATENATE(AA$4,"++"),NieStac!$S59))=FALSE,IF(ISERR(FIND(CONCATENATE(AA$4,"+++"),NieStac!$S59))=FALSE,"+++","++"),"+")," ")," ")</f>
        <v xml:space="preserve"> </v>
      </c>
      <c r="AB52" s="16" t="str">
        <f>IF(ISERR(FIND(AB$4,NieStac!$S59))=FALSE,IF(ISERR(FIND(CONCATENATE(AB$4,"+"),NieStac!$S59))=FALSE,IF(ISERR(FIND(CONCATENATE(AB$4,"++"),NieStac!$S59))=FALSE,IF(ISERR(FIND(CONCATENATE(AB$4,"+++"),NieStac!$S59))=FALSE,"+++","++"),"+")," ")," ")</f>
        <v xml:space="preserve"> </v>
      </c>
      <c r="AC52" s="16" t="str">
        <f>IF(ISERR(FIND(AC$4,NieStac!$S59))=FALSE,IF(ISERR(FIND(CONCATENATE(AC$4,"+"),NieStac!$S59))=FALSE,IF(ISERR(FIND(CONCATENATE(AC$4,"++"),NieStac!$S59))=FALSE,IF(ISERR(FIND(CONCATENATE(AC$4,"+++"),NieStac!$S59))=FALSE,"+++","++"),"+")," ")," ")</f>
        <v xml:space="preserve"> </v>
      </c>
      <c r="AD52" s="16" t="str">
        <f>IF(ISERR(FIND(AD$4,NieStac!$S59))=FALSE,IF(ISERR(FIND(CONCATENATE(AD$4,"+"),NieStac!$S59))=FALSE,IF(ISERR(FIND(CONCATENATE(AD$4,"++"),NieStac!$S59))=FALSE,IF(ISERR(FIND(CONCATENATE(AD$4,"+++"),NieStac!$S59))=FALSE,"+++","++"),"+")," ")," ")</f>
        <v xml:space="preserve"> </v>
      </c>
      <c r="AE52" s="16" t="str">
        <f>IF(ISERR(FIND(AE$4,NieStac!$S59))=FALSE,IF(ISERR(FIND(CONCATENATE(AE$4,"+"),NieStac!$S59))=FALSE,IF(ISERR(FIND(CONCATENATE(AE$4,"++"),NieStac!$S59))=FALSE,IF(ISERR(FIND(CONCATENATE(AE$4,"+++"),NieStac!$S59))=FALSE,"+++","++"),"+")," ")," ")</f>
        <v xml:space="preserve"> </v>
      </c>
      <c r="AF52" s="16" t="str">
        <f>IF(ISERR(FIND(AF$4,NieStac!$S59))=FALSE,IF(ISERR(FIND(CONCATENATE(AF$4,"+"),NieStac!$S59))=FALSE,IF(ISERR(FIND(CONCATENATE(AF$4,"++"),NieStac!$S59))=FALSE,IF(ISERR(FIND(CONCATENATE(AF$4,"+++"),NieStac!$S59))=FALSE,"+++","++"),"+")," ")," ")</f>
        <v xml:space="preserve"> </v>
      </c>
      <c r="AG52" s="16" t="str">
        <f>IF(ISERR(FIND(AG$4,NieStac!$S59))=FALSE,IF(ISERR(FIND(CONCATENATE(AG$4,"+"),NieStac!$S59))=FALSE,IF(ISERR(FIND(CONCATENATE(AG$4,"++"),NieStac!$S59))=FALSE,IF(ISERR(FIND(CONCATENATE(AG$4,"+++"),NieStac!$S59))=FALSE,"+++","++"),"+")," ")," ")</f>
        <v xml:space="preserve"> </v>
      </c>
      <c r="AH52" s="16" t="str">
        <f>IF(ISERR(FIND(AH$4,NieStac!$S59))=FALSE,IF(ISERR(FIND(CONCATENATE(AH$4,"+"),NieStac!$S59))=FALSE,IF(ISERR(FIND(CONCATENATE(AH$4,"++"),NieStac!$S59))=FALSE,IF(ISERR(FIND(CONCATENATE(AH$4,"+++"),NieStac!$S59))=FALSE,"+++","++"),"+")," ")," ")</f>
        <v xml:space="preserve"> </v>
      </c>
      <c r="AI52" s="16" t="str">
        <f>IF(ISERR(FIND(AI$4,NieStac!$S59))=FALSE,IF(ISERR(FIND(CONCATENATE(AI$4,"+"),NieStac!$S59))=FALSE,IF(ISERR(FIND(CONCATENATE(AI$4,"++"),NieStac!$S59))=FALSE,IF(ISERR(FIND(CONCATENATE(AI$4,"+++"),NieStac!$S59))=FALSE,"+++","++"),"+")," ")," ")</f>
        <v xml:space="preserve"> </v>
      </c>
      <c r="AJ52" s="16" t="str">
        <f>IF(ISERR(FIND(AJ$4,NieStac!$S59))=FALSE,IF(ISERR(FIND(CONCATENATE(AJ$4,"+"),NieStac!$S59))=FALSE,IF(ISERR(FIND(CONCATENATE(AJ$4,"++"),NieStac!$S59))=FALSE,IF(ISERR(FIND(CONCATENATE(AJ$4,"+++"),NieStac!$S59))=FALSE,"+++","++"),"+")," ")," ")</f>
        <v xml:space="preserve"> </v>
      </c>
      <c r="AK52" s="16" t="str">
        <f>IF(ISERR(FIND(AK$4,NieStac!$S59))=FALSE,IF(ISERR(FIND(CONCATENATE(AK$4,"+"),NieStac!$S59))=FALSE,IF(ISERR(FIND(CONCATENATE(AK$4,"++"),NieStac!$S59))=FALSE,IF(ISERR(FIND(CONCATENATE(AK$4,"+++"),NieStac!$S59))=FALSE,"+++","++"),"+")," ")," ")</f>
        <v xml:space="preserve"> </v>
      </c>
      <c r="AL52" s="16" t="str">
        <f>IF(ISERR(FIND(AL$4,NieStac!$S59))=FALSE,IF(ISERR(FIND(CONCATENATE(AL$4,"+"),NieStac!$S59))=FALSE,IF(ISERR(FIND(CONCATENATE(AL$4,"++"),NieStac!$S59))=FALSE,IF(ISERR(FIND(CONCATENATE(AL$4,"+++"),NieStac!$S59))=FALSE,"+++","++"),"+")," ")," ")</f>
        <v xml:space="preserve"> </v>
      </c>
      <c r="AM52" s="16" t="str">
        <f>IF(ISERR(FIND(AM$4,NieStac!$S59))=FALSE,IF(ISERR(FIND(CONCATENATE(AM$4,"+"),NieStac!$S59))=FALSE,IF(ISERR(FIND(CONCATENATE(AM$4,"++"),NieStac!$S59))=FALSE,IF(ISERR(FIND(CONCATENATE(AM$4,"+++"),NieStac!$S59))=FALSE,"+++","++"),"+")," ")," ")</f>
        <v xml:space="preserve"> </v>
      </c>
      <c r="AN52" s="16" t="str">
        <f>IF(ISERR(FIND(AN$4,NieStac!$S59))=FALSE,IF(ISERR(FIND(CONCATENATE(AN$4,"+"),NieStac!$S59))=FALSE,IF(ISERR(FIND(CONCATENATE(AN$4,"++"),NieStac!$S59))=FALSE,IF(ISERR(FIND(CONCATENATE(AN$4,"+++"),NieStac!$S59))=FALSE,"+++","++"),"+")," ")," ")</f>
        <v xml:space="preserve"> </v>
      </c>
      <c r="AO52" s="16" t="str">
        <f>IF(ISERR(FIND(AO$4,NieStac!$S59))=FALSE,IF(ISERR(FIND(CONCATENATE(AO$4,"+"),NieStac!$S59))=FALSE,IF(ISERR(FIND(CONCATENATE(AO$4,"++"),NieStac!$S59))=FALSE,IF(ISERR(FIND(CONCATENATE(AO$4,"+++"),NieStac!$S59))=FALSE,"+++","++"),"+")," ")," ")</f>
        <v xml:space="preserve"> </v>
      </c>
      <c r="AP52" s="16" t="str">
        <f>IF(ISERR(FIND(AP$4,NieStac!$S59))=FALSE,IF(ISERR(FIND(CONCATENATE(AP$4,"+"),NieStac!$S59))=FALSE,IF(ISERR(FIND(CONCATENATE(AP$4,"++"),NieStac!$S59))=FALSE,IF(ISERR(FIND(CONCATENATE(AP$4,"+++"),NieStac!$S59))=FALSE,"+++","++"),"+")," ")," ")</f>
        <v xml:space="preserve"> </v>
      </c>
      <c r="AQ52" s="16" t="str">
        <f>IF(ISERR(FIND(AQ$4,NieStac!$S59))=FALSE,IF(ISERR(FIND(CONCATENATE(AQ$4,"+"),NieStac!$S59))=FALSE,IF(ISERR(FIND(CONCATENATE(AQ$4,"++"),NieStac!$S59))=FALSE,IF(ISERR(FIND(CONCATENATE(AQ$4,"+++"),NieStac!$S59))=FALSE,"+++","++"),"+")," ")," ")</f>
        <v xml:space="preserve"> </v>
      </c>
      <c r="AR52" s="16" t="str">
        <f>IF(ISERR(FIND(AR$4,NieStac!$S59))=FALSE,IF(ISERR(FIND(CONCATENATE(AR$4,"+"),NieStac!$S59))=FALSE,IF(ISERR(FIND(CONCATENATE(AR$4,"++"),NieStac!$S59))=FALSE,IF(ISERR(FIND(CONCATENATE(AR$4,"+++"),NieStac!$S59))=FALSE,"+++","++"),"+")," ")," ")</f>
        <v xml:space="preserve"> </v>
      </c>
      <c r="AS52" s="16" t="str">
        <f>IF(ISERR(FIND(AS$4,NieStac!$S59))=FALSE,IF(ISERR(FIND(CONCATENATE(AS$4,"+"),NieStac!$S59))=FALSE,IF(ISERR(FIND(CONCATENATE(AS$4,"++"),NieStac!$S59))=FALSE,IF(ISERR(FIND(CONCATENATE(AS$4,"+++"),NieStac!$S59))=FALSE,"+++","++"),"+")," ")," ")</f>
        <v xml:space="preserve"> </v>
      </c>
      <c r="AT52" s="16" t="str">
        <f>IF(ISERR(FIND(AT$4,NieStac!$S59))=FALSE,IF(ISERR(FIND(CONCATENATE(AT$4,"+"),NieStac!$S59))=FALSE,IF(ISERR(FIND(CONCATENATE(AT$4,"++"),NieStac!$S59))=FALSE,IF(ISERR(FIND(CONCATENATE(AT$4,"+++"),NieStac!$S59))=FALSE,"+++","++"),"+")," ")," ")</f>
        <v xml:space="preserve"> </v>
      </c>
      <c r="AU52" s="16" t="str">
        <f>IF(ISERR(FIND(AU$4,NieStac!$S59))=FALSE,IF(ISERR(FIND(CONCATENATE(AU$4,"+"),NieStac!$S59))=FALSE,IF(ISERR(FIND(CONCATENATE(AU$4,"++"),NieStac!$S59))=FALSE,IF(ISERR(FIND(CONCATENATE(AU$4,"+++"),NieStac!$S59))=FALSE,"+++","++"),"+")," ")," ")</f>
        <v xml:space="preserve"> </v>
      </c>
      <c r="AV52" s="132"/>
      <c r="AW52" s="132" t="e">
        <f>CONCATENATE(IF(#REF!&lt;&gt;"-",#REF!,""),IF(AW6&lt;&gt;"-",AW6,""),IF(AW7&lt;&gt;"-",AW7,""),IF(AW8&lt;&gt;"-",AW8,""),IF(AW9&lt;&gt;"-",AW9,""),IF(AW10&lt;&gt;"-",AW10,""),IF(AW11&lt;&gt;"-",AW11,""),IF(AW12&lt;&gt;"-",AW12,""),IF(AW13&lt;&gt;"-",AW13,""),IF(AW14&lt;&gt;"-",AW14,""),IF(AW15&lt;&gt;"-",AW15,""),IF(AW16&lt;&gt;"-",AW16,""),IF(AW17&lt;&gt;"-",AW17,""),IF(AW18&lt;&gt;"-",AW18,""),IF(AW19&lt;&gt;"-",AW19,""),IF(#REF!&lt;&gt;"-",#REF!,""),IF(AW20&lt;&gt;"-",AW20,""),IF(AW21&lt;&gt;"-",AW21,""),IF(AW22&lt;&gt;"-",AW22,""),IF(AW23&lt;&gt;"-",AW23,""),IF(AW24&lt;&gt;"-",AW24,""),IF(AW25&lt;&gt;"-",AW25,""),IF(AW26&lt;&gt;"-",AW26,""),IF(AW27&lt;&gt;"-",AW27,""),IF(AW28&lt;&gt;"-",AW28,""),IF(AW32&lt;&gt;"-",AW32,""),IF(#REF!&lt;&gt;"-",#REF!,""),IF(AW33&lt;&gt;"-",AW33,""),IF(#REF!&lt;&gt;"-",#REF!,""),IF(AW34&lt;&gt;"-",AW34,""),IF(AW35&lt;&gt;"-",AW35,""),IF(AW36&lt;&gt;"-",AW36,""),IF(AW37&lt;&gt;"-",AW37,""),IF(AW38&lt;&gt;"-",AW38,""),IF(AW39&lt;&gt;"-",AW39,""),IF(AW40&lt;&gt;"-",AW40,""),IF(#REF!&lt;&gt;"-",#REF!,""),IF(AW41&lt;&gt;"-",AW41,""),IF(AW42&lt;&gt;"-",AW42,""),IF(AW43&lt;&gt;"-",AW43,""),IF(AW44&lt;&gt;"-",AW44,""),IF(#REF!&lt;&gt;"-",#REF!,""),IF(AW45&lt;&gt;"-",AW45,""),IF(AW46&lt;&gt;"-",AW46,""),IF(AW47&lt;&gt;"-",AW47,""),IF(AW48&lt;&gt;"-",AW48,""),IF(AW49&lt;&gt;"-",AW49,""),IF(AW50&lt;&gt;"-",AW50,""),IF(AW51&lt;&gt;"-",AW51,""))</f>
        <v>#REF!</v>
      </c>
      <c r="AX52" s="132" t="e">
        <f>CONCATENATE(IF(#REF!&lt;&gt;"-",#REF!,""),IF(AX6&lt;&gt;"-",AX6,""),IF(AX7&lt;&gt;"-",AX7,""),IF(AX8&lt;&gt;"-",AX8,""),IF(AX9&lt;&gt;"-",AX9,""),IF(AX10&lt;&gt;"-",AX10,""),IF(AX11&lt;&gt;"-",AX11,""),IF(AX12&lt;&gt;"-",AX12,""),IF(AX13&lt;&gt;"-",AX13,""),IF(AX14&lt;&gt;"-",AX14,""),IF(AX15&lt;&gt;"-",AX15,""),IF(AX16&lt;&gt;"-",AX16,""),IF(AX17&lt;&gt;"-",AX17,""),IF(AX18&lt;&gt;"-",AX18,""),IF(AX19&lt;&gt;"-",AX19,""),IF(#REF!&lt;&gt;"-",#REF!,""),IF(AX20&lt;&gt;"-",AX20,""),IF(AX21&lt;&gt;"-",AX21,""),IF(AX22&lt;&gt;"-",AX22,""),IF(AX23&lt;&gt;"-",AX23,""),IF(AX24&lt;&gt;"-",AX24,""),IF(AX25&lt;&gt;"-",AX25,""),IF(AX26&lt;&gt;"-",AX26,""),IF(AX27&lt;&gt;"-",AX27,""),IF(AX28&lt;&gt;"-",AX28,""),IF(AX32&lt;&gt;"-",AX32,""),IF(#REF!&lt;&gt;"-",#REF!,""),IF(AX33&lt;&gt;"-",AX33,""),IF(#REF!&lt;&gt;"-",#REF!,""),IF(AX34&lt;&gt;"-",AX34,""),IF(AX35&lt;&gt;"-",AX35,""),IF(AX36&lt;&gt;"-",AX36,""),IF(AX37&lt;&gt;"-",AX37,""),IF(AX38&lt;&gt;"-",AX38,""),IF(AX39&lt;&gt;"-",AX39,""),IF(AX40&lt;&gt;"-",AX40,""),IF(#REF!&lt;&gt;"-",#REF!,""),IF(AX41&lt;&gt;"-",AX41,""),IF(AX42&lt;&gt;"-",AX42,""),IF(AX43&lt;&gt;"-",AX43,""),IF(AX44&lt;&gt;"-",AX44,""),IF(#REF!&lt;&gt;"-",#REF!,""),IF(AX45&lt;&gt;"-",AX45,""),IF(AX46&lt;&gt;"-",AX46,""),IF(AX47&lt;&gt;"-",AX47,""),IF(AX48&lt;&gt;"-",AX48,""),IF(AX49&lt;&gt;"-",AX49,""),IF(AX50&lt;&gt;"-",AX50,""),IF(AX51&lt;&gt;"-",AX51,""))</f>
        <v>#REF!</v>
      </c>
      <c r="AY52" s="132" t="e">
        <f>CONCATENATE(IF(#REF!&lt;&gt;"-",#REF!,""),IF(AY6&lt;&gt;"-",AY6,""),IF(AY7&lt;&gt;"-",AY7,""),IF(AY8&lt;&gt;"-",AY8,""),IF(AY9&lt;&gt;"-",AY9,""),IF(AY10&lt;&gt;"-",AY10,""),IF(AY11&lt;&gt;"-",AY11,""),IF(AY12&lt;&gt;"-",AY12,""),IF(AY13&lt;&gt;"-",AY13,""),IF(AY14&lt;&gt;"-",AY14,""),IF(AY15&lt;&gt;"-",AY15,""),IF(AY16&lt;&gt;"-",AY16,""),IF(AY17&lt;&gt;"-",AY17,""),IF(AY18&lt;&gt;"-",AY18,""),IF(AY19&lt;&gt;"-",AY19,""),IF(#REF!&lt;&gt;"-",#REF!,""),IF(AY20&lt;&gt;"-",AY20,""),IF(AY21&lt;&gt;"-",AY21,""),IF(AY22&lt;&gt;"-",AY22,""),IF(AY23&lt;&gt;"-",AY23,""),IF(AY24&lt;&gt;"-",AY24,""),IF(AY25&lt;&gt;"-",AY25,""),IF(AY26&lt;&gt;"-",AY26,""),IF(AY27&lt;&gt;"-",AY27,""),IF(AY28&lt;&gt;"-",AY28,""),IF(AY32&lt;&gt;"-",AY32,""),IF(#REF!&lt;&gt;"-",#REF!,""),IF(AY33&lt;&gt;"-",AY33,""),IF(#REF!&lt;&gt;"-",#REF!,""),IF(AY34&lt;&gt;"-",AY34,""),IF(AY35&lt;&gt;"-",AY35,""),IF(AY36&lt;&gt;"-",AY36,""),IF(AY37&lt;&gt;"-",AY37,""),IF(AY38&lt;&gt;"-",AY38,""),IF(AY39&lt;&gt;"-",AY39,""),IF(AY40&lt;&gt;"-",AY40,""),IF(#REF!&lt;&gt;"-",#REF!,""),IF(AY41&lt;&gt;"-",AY41,""),IF(AY42&lt;&gt;"-",AY42,""),IF(AY43&lt;&gt;"-",AY43,""),IF(AY44&lt;&gt;"-",AY44,""),IF(#REF!&lt;&gt;"-",#REF!,""),IF(AY45&lt;&gt;"-",AY45,""),IF(AY46&lt;&gt;"-",AY46,""),IF(AY47&lt;&gt;"-",AY47,""),IF(AY48&lt;&gt;"-",AY48,""),IF(AY49&lt;&gt;"-",AY49,""),IF(AY50&lt;&gt;"-",AY50,""),IF(AY51&lt;&gt;"-",AY51,""))</f>
        <v>#REF!</v>
      </c>
      <c r="AZ52" s="132" t="e">
        <f>CONCATENATE(IF(#REF!&lt;&gt;"-",#REF!,""),IF(AZ6&lt;&gt;"-",AZ6,""),IF(AZ7&lt;&gt;"-",AZ7,""),IF(AZ8&lt;&gt;"-",AZ8,""),IF(AZ9&lt;&gt;"-",AZ9,""),IF(AZ10&lt;&gt;"-",AZ10,""),IF(AZ11&lt;&gt;"-",AZ11,""),IF(AZ12&lt;&gt;"-",AZ12,""),IF(AZ13&lt;&gt;"-",AZ13,""),IF(AZ14&lt;&gt;"-",AZ14,""),IF(AZ15&lt;&gt;"-",AZ15,""),IF(AZ16&lt;&gt;"-",AZ16,""),IF(AZ17&lt;&gt;"-",AZ17,""),IF(AZ18&lt;&gt;"-",AZ18,""),IF(AZ19&lt;&gt;"-",AZ19,""),IF(#REF!&lt;&gt;"-",#REF!,""),IF(AZ20&lt;&gt;"-",AZ20,""),IF(AZ21&lt;&gt;"-",AZ21,""),IF(AZ22&lt;&gt;"-",AZ22,""),IF(AZ23&lt;&gt;"-",AZ23,""),IF(AZ24&lt;&gt;"-",AZ24,""),IF(AZ25&lt;&gt;"-",AZ25,""),IF(AZ26&lt;&gt;"-",AZ26,""),IF(AZ27&lt;&gt;"-",AZ27,""),IF(AZ28&lt;&gt;"-",AZ28,""),IF(AZ32&lt;&gt;"-",AZ32,""),IF(#REF!&lt;&gt;"-",#REF!,""),IF(AZ33&lt;&gt;"-",AZ33,""),IF(#REF!&lt;&gt;"-",#REF!,""),IF(AZ34&lt;&gt;"-",AZ34,""),IF(AZ35&lt;&gt;"-",AZ35,""),IF(AZ36&lt;&gt;"-",AZ36,""),IF(AZ37&lt;&gt;"-",AZ37,""),IF(AZ38&lt;&gt;"-",AZ38,""),IF(AZ39&lt;&gt;"-",AZ39,""),IF(AZ40&lt;&gt;"-",AZ40,""),IF(#REF!&lt;&gt;"-",#REF!,""),IF(AZ41&lt;&gt;"-",AZ41,""),IF(AZ42&lt;&gt;"-",AZ42,""),IF(AZ43&lt;&gt;"-",AZ43,""),IF(AZ44&lt;&gt;"-",AZ44,""),IF(#REF!&lt;&gt;"-",#REF!,""),IF(AZ45&lt;&gt;"-",AZ45,""),IF(AZ46&lt;&gt;"-",AZ46,""),IF(AZ47&lt;&gt;"-",AZ47,""),IF(AZ48&lt;&gt;"-",AZ48,""),IF(AZ49&lt;&gt;"-",AZ49,""),IF(AZ50&lt;&gt;"-",AZ50,""),IF(AZ51&lt;&gt;"-",AZ51,""))</f>
        <v>#REF!</v>
      </c>
      <c r="BA52" s="132" t="e">
        <f>CONCATENATE(IF(#REF!&lt;&gt;"-",#REF!,""),IF(BA6&lt;&gt;"-",BA6,""),IF(BA7&lt;&gt;"-",BA7,""),IF(BA8&lt;&gt;"-",BA8,""),IF(BA9&lt;&gt;"-",BA9,""),IF(BA10&lt;&gt;"-",BA10,""),IF(BA11&lt;&gt;"-",BA11,""),IF(BA12&lt;&gt;"-",BA12,""),IF(BA13&lt;&gt;"-",BA13,""),IF(BA14&lt;&gt;"-",BA14,""),IF(BA15&lt;&gt;"-",BA15,""),IF(BA16&lt;&gt;"-",BA16,""),IF(BA17&lt;&gt;"-",BA17,""),IF(BA18&lt;&gt;"-",BA18,""),IF(BA19&lt;&gt;"-",BA19,""),IF(#REF!&lt;&gt;"-",#REF!,""),IF(BA20&lt;&gt;"-",BA20,""),IF(BA21&lt;&gt;"-",BA21,""),IF(BA22&lt;&gt;"-",BA22,""),IF(BA23&lt;&gt;"-",BA23,""),IF(BA24&lt;&gt;"-",BA24,""),IF(BA25&lt;&gt;"-",BA25,""),IF(BA26&lt;&gt;"-",BA26,""),IF(BA27&lt;&gt;"-",BA27,""),IF(BA28&lt;&gt;"-",BA28,""),IF(BA32&lt;&gt;"-",BA32,""),IF(#REF!&lt;&gt;"-",#REF!,""),IF(BA33&lt;&gt;"-",BA33,""),IF(#REF!&lt;&gt;"-",#REF!,""),IF(BA34&lt;&gt;"-",BA34,""),IF(BA35&lt;&gt;"-",BA35,""),IF(BA36&lt;&gt;"-",BA36,""),IF(BA37&lt;&gt;"-",BA37,""),IF(BA38&lt;&gt;"-",BA38,""),IF(BA39&lt;&gt;"-",BA39,""),IF(BA40&lt;&gt;"-",BA40,""),IF(#REF!&lt;&gt;"-",#REF!,""),IF(BA41&lt;&gt;"-",BA41,""),IF(BA42&lt;&gt;"-",BA42,""),IF(BA43&lt;&gt;"-",BA43,""),IF(BA44&lt;&gt;"-",BA44,""),IF(#REF!&lt;&gt;"-",#REF!,""),IF(BA45&lt;&gt;"-",BA45,""),IF(BA46&lt;&gt;"-",BA46,""),IF(BA47&lt;&gt;"-",BA47,""),IF(BA48&lt;&gt;"-",BA48,""),IF(BA49&lt;&gt;"-",BA49,""),IF(BA50&lt;&gt;"-",BA50,""),IF(BA51&lt;&gt;"-",BA51,""))</f>
        <v>#REF!</v>
      </c>
      <c r="BB52" s="132" t="e">
        <f>CONCATENATE(IF(#REF!&lt;&gt;"-",#REF!,""),IF(BB6&lt;&gt;"-",BB6,""),IF(BB7&lt;&gt;"-",BB7,""),IF(BB8&lt;&gt;"-",BB8,""),IF(BB9&lt;&gt;"-",BB9,""),IF(BB10&lt;&gt;"-",BB10,""),IF(BB11&lt;&gt;"-",BB11,""),IF(BB12&lt;&gt;"-",BB12,""),IF(BB13&lt;&gt;"-",BB13,""),IF(BB14&lt;&gt;"-",BB14,""),IF(BB15&lt;&gt;"-",BB15,""),IF(BB16&lt;&gt;"-",BB16,""),IF(BB17&lt;&gt;"-",BB17,""),IF(BB18&lt;&gt;"-",BB18,""),IF(BB19&lt;&gt;"-",BB19,""),IF(#REF!&lt;&gt;"-",#REF!,""),IF(BB20&lt;&gt;"-",BB20,""),IF(BB21&lt;&gt;"-",BB21,""),IF(BB22&lt;&gt;"-",BB22,""),IF(BB23&lt;&gt;"-",BB23,""),IF(BB24&lt;&gt;"-",BB24,""),IF(BB25&lt;&gt;"-",BB25,""),IF(BB26&lt;&gt;"-",BB26,""),IF(BB27&lt;&gt;"-",BB27,""),IF(BB28&lt;&gt;"-",BB28,""),IF(BB32&lt;&gt;"-",BB32,""),IF(#REF!&lt;&gt;"-",#REF!,""),IF(BB33&lt;&gt;"-",BB33,""),IF(#REF!&lt;&gt;"-",#REF!,""),IF(BB34&lt;&gt;"-",BB34,""),IF(BB35&lt;&gt;"-",BB35,""),IF(BB36&lt;&gt;"-",BB36,""),IF(BB37&lt;&gt;"-",BB37,""),IF(BB38&lt;&gt;"-",BB38,""),IF(BB39&lt;&gt;"-",BB39,""),IF(BB40&lt;&gt;"-",BB40,""),IF(#REF!&lt;&gt;"-",#REF!,""),IF(BB41&lt;&gt;"-",BB41,""),IF(BB42&lt;&gt;"-",BB42,""),IF(BB43&lt;&gt;"-",BB43,""),IF(BB44&lt;&gt;"-",BB44,""),IF(#REF!&lt;&gt;"-",#REF!,""),IF(BB45&lt;&gt;"-",BB45,""),IF(BB46&lt;&gt;"-",BB46,""),IF(BB47&lt;&gt;"-",BB47,""),IF(BB48&lt;&gt;"-",BB48,""),IF(BB49&lt;&gt;"-",BB49,""),IF(BB50&lt;&gt;"-",BB50,""),IF(BB51&lt;&gt;"-",BB51,""))</f>
        <v>#REF!</v>
      </c>
    </row>
    <row r="53" spans="1:54" ht="26.25" customHeight="1">
      <c r="A53" s="216" t="s">
        <v>156</v>
      </c>
      <c r="B53" s="217">
        <f t="shared" ref="B53:S53" si="0">COUNTIF(B8:B48,"+*")</f>
        <v>3</v>
      </c>
      <c r="C53" s="217">
        <f t="shared" si="0"/>
        <v>5</v>
      </c>
      <c r="D53" s="217">
        <f t="shared" si="0"/>
        <v>5</v>
      </c>
      <c r="E53" s="217">
        <f t="shared" si="0"/>
        <v>1</v>
      </c>
      <c r="F53" s="217">
        <f t="shared" si="0"/>
        <v>2</v>
      </c>
      <c r="G53" s="217">
        <f t="shared" si="0"/>
        <v>5</v>
      </c>
      <c r="H53" s="217">
        <f t="shared" si="0"/>
        <v>4</v>
      </c>
      <c r="I53" s="217">
        <f t="shared" si="0"/>
        <v>3</v>
      </c>
      <c r="J53" s="217">
        <f t="shared" si="0"/>
        <v>1</v>
      </c>
      <c r="K53" s="217">
        <f t="shared" si="0"/>
        <v>3</v>
      </c>
      <c r="L53" s="217">
        <f t="shared" si="0"/>
        <v>2</v>
      </c>
      <c r="M53" s="217">
        <f t="shared" si="0"/>
        <v>4</v>
      </c>
      <c r="N53" s="217">
        <f t="shared" si="0"/>
        <v>2</v>
      </c>
      <c r="O53" s="217">
        <f t="shared" si="0"/>
        <v>2</v>
      </c>
      <c r="P53" s="217">
        <f t="shared" si="0"/>
        <v>4</v>
      </c>
      <c r="Q53" s="217">
        <f t="shared" si="0"/>
        <v>1</v>
      </c>
      <c r="R53" s="217">
        <f t="shared" si="0"/>
        <v>2</v>
      </c>
      <c r="S53" s="217">
        <f t="shared" si="0"/>
        <v>1</v>
      </c>
      <c r="T53" s="216" t="s">
        <v>156</v>
      </c>
      <c r="U53" s="217">
        <f t="shared" ref="U53:AU53" si="1">COUNTIF(U8:U48,"+*")</f>
        <v>5</v>
      </c>
      <c r="V53" s="217">
        <f t="shared" si="1"/>
        <v>4</v>
      </c>
      <c r="W53" s="217">
        <f t="shared" si="1"/>
        <v>5</v>
      </c>
      <c r="X53" s="217">
        <f t="shared" si="1"/>
        <v>5</v>
      </c>
      <c r="Y53" s="217">
        <f t="shared" si="1"/>
        <v>3</v>
      </c>
      <c r="Z53" s="217">
        <f t="shared" si="1"/>
        <v>3</v>
      </c>
      <c r="AA53" s="217">
        <f t="shared" si="1"/>
        <v>5</v>
      </c>
      <c r="AB53" s="217">
        <f t="shared" si="1"/>
        <v>4</v>
      </c>
      <c r="AC53" s="217">
        <f t="shared" si="1"/>
        <v>2</v>
      </c>
      <c r="AD53" s="217">
        <f t="shared" si="1"/>
        <v>6</v>
      </c>
      <c r="AE53" s="217">
        <f t="shared" si="1"/>
        <v>1</v>
      </c>
      <c r="AF53" s="217">
        <f t="shared" si="1"/>
        <v>5</v>
      </c>
      <c r="AG53" s="217">
        <f t="shared" si="1"/>
        <v>2</v>
      </c>
      <c r="AH53" s="217">
        <f t="shared" si="1"/>
        <v>3</v>
      </c>
      <c r="AI53" s="217">
        <f t="shared" si="1"/>
        <v>2</v>
      </c>
      <c r="AJ53" s="217">
        <f t="shared" si="1"/>
        <v>4</v>
      </c>
      <c r="AK53" s="217">
        <f t="shared" si="1"/>
        <v>1</v>
      </c>
      <c r="AL53" s="217">
        <f t="shared" si="1"/>
        <v>1</v>
      </c>
      <c r="AM53" s="217">
        <f t="shared" si="1"/>
        <v>2</v>
      </c>
      <c r="AN53" s="217">
        <f t="shared" si="1"/>
        <v>3</v>
      </c>
      <c r="AO53" s="217">
        <f t="shared" si="1"/>
        <v>1</v>
      </c>
      <c r="AP53" s="217">
        <f t="shared" si="1"/>
        <v>3</v>
      </c>
      <c r="AQ53" s="217">
        <f t="shared" si="1"/>
        <v>2</v>
      </c>
      <c r="AR53" s="217">
        <f t="shared" si="1"/>
        <v>3</v>
      </c>
      <c r="AS53" s="217">
        <f t="shared" si="1"/>
        <v>5</v>
      </c>
      <c r="AT53" s="217">
        <f t="shared" si="1"/>
        <v>4</v>
      </c>
      <c r="AU53" s="217">
        <f t="shared" si="1"/>
        <v>4</v>
      </c>
      <c r="AV53" s="216" t="s">
        <v>156</v>
      </c>
      <c r="AW53" s="217">
        <f>COUNTIF(AW8:AW48,"+*")</f>
        <v>7</v>
      </c>
      <c r="AX53" s="217">
        <f t="shared" ref="AX53:BB53" si="2">COUNTIF(AX8:AX48,"+*")</f>
        <v>4</v>
      </c>
      <c r="AY53" s="217">
        <f t="shared" si="2"/>
        <v>6</v>
      </c>
      <c r="AZ53" s="217">
        <f t="shared" si="2"/>
        <v>10</v>
      </c>
      <c r="BA53" s="217">
        <f t="shared" si="2"/>
        <v>3</v>
      </c>
      <c r="BB53" s="217">
        <f t="shared" si="2"/>
        <v>7</v>
      </c>
    </row>
  </sheetData>
  <mergeCells count="3">
    <mergeCell ref="B2:S2"/>
    <mergeCell ref="U2:AU2"/>
    <mergeCell ref="AW2:BB2"/>
  </mergeCells>
  <phoneticPr fontId="0" type="noConversion"/>
  <pageMargins left="0.7" right="0.7" top="0.75" bottom="0.75" header="0.3" footer="0.3"/>
  <pageSetup paperSize="9" scale="50" orientation="landscape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C21"/>
  <sheetViews>
    <sheetView workbookViewId="0">
      <selection activeCell="B3" sqref="B3"/>
    </sheetView>
  </sheetViews>
  <sheetFormatPr defaultRowHeight="12.75"/>
  <cols>
    <col min="1" max="1" width="11.5703125" customWidth="1"/>
    <col min="2" max="2" width="69" customWidth="1"/>
  </cols>
  <sheetData>
    <row r="1" spans="1:3">
      <c r="A1" s="90"/>
      <c r="B1" s="210" t="s">
        <v>278</v>
      </c>
    </row>
    <row r="2" spans="1:3" ht="15.75">
      <c r="A2" s="91" t="s">
        <v>61</v>
      </c>
      <c r="B2" s="302" t="s">
        <v>279</v>
      </c>
    </row>
    <row r="3" spans="1:3" ht="13.5" thickBot="1">
      <c r="A3" s="92"/>
      <c r="B3" s="93"/>
    </row>
    <row r="4" spans="1:3" ht="51.75" thickBot="1">
      <c r="A4" s="218" t="s">
        <v>94</v>
      </c>
      <c r="B4" s="219" t="s">
        <v>157</v>
      </c>
      <c r="C4" s="220" t="s">
        <v>147</v>
      </c>
    </row>
    <row r="5" spans="1:3" ht="26.25" thickBot="1">
      <c r="A5" s="218" t="s">
        <v>95</v>
      </c>
      <c r="B5" s="221" t="s">
        <v>158</v>
      </c>
      <c r="C5" s="222" t="s">
        <v>147</v>
      </c>
    </row>
    <row r="6" spans="1:3" ht="26.25" thickBot="1">
      <c r="A6" s="218" t="s">
        <v>96</v>
      </c>
      <c r="B6" s="221" t="s">
        <v>2</v>
      </c>
      <c r="C6" s="222" t="s">
        <v>147</v>
      </c>
    </row>
    <row r="7" spans="1:3" ht="26.25" thickBot="1">
      <c r="A7" s="218" t="s">
        <v>97</v>
      </c>
      <c r="B7" s="223" t="s">
        <v>3</v>
      </c>
      <c r="C7" s="224" t="s">
        <v>147</v>
      </c>
    </row>
    <row r="8" spans="1:3" ht="26.25" thickBot="1">
      <c r="A8" s="218" t="s">
        <v>98</v>
      </c>
      <c r="B8" s="225" t="s">
        <v>159</v>
      </c>
      <c r="C8" s="224" t="s">
        <v>147</v>
      </c>
    </row>
    <row r="9" spans="1:3" ht="26.25" thickBot="1">
      <c r="A9" s="218" t="s">
        <v>99</v>
      </c>
      <c r="B9" s="221" t="s">
        <v>4</v>
      </c>
      <c r="C9" s="222" t="s">
        <v>147</v>
      </c>
    </row>
    <row r="10" spans="1:3" ht="26.25" thickBot="1">
      <c r="A10" s="218" t="s">
        <v>100</v>
      </c>
      <c r="B10" s="225" t="s">
        <v>160</v>
      </c>
      <c r="C10" s="224" t="s">
        <v>147</v>
      </c>
    </row>
    <row r="11" spans="1:3" ht="26.25" thickBot="1">
      <c r="A11" s="218" t="s">
        <v>101</v>
      </c>
      <c r="B11" s="221" t="s">
        <v>5</v>
      </c>
      <c r="C11" s="222" t="s">
        <v>147</v>
      </c>
    </row>
    <row r="12" spans="1:3" ht="13.5" thickBot="1">
      <c r="A12" s="218" t="s">
        <v>102</v>
      </c>
      <c r="B12" s="226" t="s">
        <v>161</v>
      </c>
      <c r="C12" s="222" t="s">
        <v>147</v>
      </c>
    </row>
    <row r="13" spans="1:3" ht="13.5" thickBot="1">
      <c r="A13" s="218" t="s">
        <v>103</v>
      </c>
      <c r="B13" s="225" t="s">
        <v>162</v>
      </c>
      <c r="C13" s="227" t="s">
        <v>147</v>
      </c>
    </row>
    <row r="14" spans="1:3" ht="26.25" thickBot="1">
      <c r="A14" s="218" t="s">
        <v>104</v>
      </c>
      <c r="B14" s="223" t="s">
        <v>163</v>
      </c>
      <c r="C14" s="227" t="s">
        <v>147</v>
      </c>
    </row>
    <row r="15" spans="1:3" ht="26.25" thickBot="1">
      <c r="A15" s="218" t="s">
        <v>105</v>
      </c>
      <c r="B15" s="223" t="s">
        <v>6</v>
      </c>
      <c r="C15" s="227" t="s">
        <v>147</v>
      </c>
    </row>
    <row r="16" spans="1:3" ht="26.25" thickBot="1">
      <c r="A16" s="218" t="s">
        <v>106</v>
      </c>
      <c r="B16" s="223" t="s">
        <v>7</v>
      </c>
      <c r="C16" s="227" t="s">
        <v>147</v>
      </c>
    </row>
    <row r="17" spans="1:3" ht="26.25" thickBot="1">
      <c r="A17" s="218" t="s">
        <v>107</v>
      </c>
      <c r="B17" s="223" t="s">
        <v>8</v>
      </c>
      <c r="C17" s="227" t="s">
        <v>148</v>
      </c>
    </row>
    <row r="18" spans="1:3" ht="26.25" thickBot="1">
      <c r="A18" s="218" t="s">
        <v>108</v>
      </c>
      <c r="B18" s="223" t="s">
        <v>9</v>
      </c>
      <c r="C18" s="224" t="s">
        <v>148</v>
      </c>
    </row>
    <row r="19" spans="1:3" ht="26.25" thickBot="1">
      <c r="A19" s="218" t="s">
        <v>109</v>
      </c>
      <c r="B19" s="223" t="s">
        <v>164</v>
      </c>
      <c r="C19" s="227" t="s">
        <v>148</v>
      </c>
    </row>
    <row r="20" spans="1:3" ht="26.25" thickBot="1">
      <c r="A20" s="218" t="s">
        <v>110</v>
      </c>
      <c r="B20" s="223" t="s">
        <v>10</v>
      </c>
      <c r="C20" s="227" t="s">
        <v>148</v>
      </c>
    </row>
    <row r="21" spans="1:3" ht="39" thickBot="1">
      <c r="A21" s="218" t="s">
        <v>111</v>
      </c>
      <c r="B21" s="223" t="s">
        <v>165</v>
      </c>
      <c r="C21" s="228" t="s">
        <v>147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D29"/>
  <sheetViews>
    <sheetView workbookViewId="0">
      <selection activeCell="C3" sqref="C3"/>
    </sheetView>
  </sheetViews>
  <sheetFormatPr defaultRowHeight="12.75"/>
  <cols>
    <col min="1" max="1" width="3.7109375" customWidth="1"/>
    <col min="2" max="2" width="11.5703125" customWidth="1"/>
    <col min="3" max="3" width="75.85546875" customWidth="1"/>
  </cols>
  <sheetData>
    <row r="1" spans="2:4">
      <c r="B1" s="90"/>
      <c r="C1" s="210" t="s">
        <v>278</v>
      </c>
    </row>
    <row r="2" spans="2:4" ht="16.5" thickBot="1">
      <c r="B2" s="91" t="s">
        <v>61</v>
      </c>
      <c r="C2" s="302" t="s">
        <v>280</v>
      </c>
    </row>
    <row r="3" spans="2:4" ht="26.25" thickBot="1">
      <c r="B3" s="218" t="s">
        <v>112</v>
      </c>
      <c r="C3" s="219" t="s">
        <v>11</v>
      </c>
      <c r="D3" s="229" t="s">
        <v>149</v>
      </c>
    </row>
    <row r="4" spans="2:4" ht="26.25" thickBot="1">
      <c r="B4" s="218" t="s">
        <v>113</v>
      </c>
      <c r="C4" s="223" t="s">
        <v>12</v>
      </c>
      <c r="D4" s="227" t="s">
        <v>149</v>
      </c>
    </row>
    <row r="5" spans="2:4" ht="26.25" thickBot="1">
      <c r="B5" s="218" t="s">
        <v>114</v>
      </c>
      <c r="C5" s="221" t="s">
        <v>13</v>
      </c>
      <c r="D5" s="230" t="s">
        <v>150</v>
      </c>
    </row>
    <row r="6" spans="2:4" ht="26.25" thickBot="1">
      <c r="B6" s="218" t="s">
        <v>115</v>
      </c>
      <c r="C6" s="223" t="s">
        <v>14</v>
      </c>
      <c r="D6" s="227" t="s">
        <v>150</v>
      </c>
    </row>
    <row r="7" spans="2:4" ht="26.25" thickBot="1">
      <c r="B7" s="218" t="s">
        <v>116</v>
      </c>
      <c r="C7" s="223" t="s">
        <v>15</v>
      </c>
      <c r="D7" s="227" t="s">
        <v>150</v>
      </c>
    </row>
    <row r="8" spans="2:4" ht="26.25" thickBot="1">
      <c r="B8" s="218" t="s">
        <v>117</v>
      </c>
      <c r="C8" s="223" t="s">
        <v>16</v>
      </c>
      <c r="D8" s="227" t="s">
        <v>151</v>
      </c>
    </row>
    <row r="9" spans="2:4" ht="26.25" thickBot="1">
      <c r="B9" s="218" t="s">
        <v>118</v>
      </c>
      <c r="C9" s="223" t="s">
        <v>17</v>
      </c>
      <c r="D9" s="227" t="s">
        <v>150</v>
      </c>
    </row>
    <row r="10" spans="2:4" ht="13.5" thickBot="1">
      <c r="B10" s="218" t="s">
        <v>119</v>
      </c>
      <c r="C10" s="223" t="s">
        <v>18</v>
      </c>
      <c r="D10" s="227" t="s">
        <v>150</v>
      </c>
    </row>
    <row r="11" spans="2:4" ht="26.25" thickBot="1">
      <c r="B11" s="218" t="s">
        <v>120</v>
      </c>
      <c r="C11" s="221" t="s">
        <v>19</v>
      </c>
      <c r="D11" s="230" t="s">
        <v>149</v>
      </c>
    </row>
    <row r="12" spans="2:4" ht="26.25" thickBot="1">
      <c r="B12" s="218" t="s">
        <v>121</v>
      </c>
      <c r="C12" s="223" t="s">
        <v>20</v>
      </c>
      <c r="D12" s="227" t="s">
        <v>149</v>
      </c>
    </row>
    <row r="13" spans="2:4" ht="26.25" thickBot="1">
      <c r="B13" s="218" t="s">
        <v>122</v>
      </c>
      <c r="C13" s="223" t="s">
        <v>21</v>
      </c>
      <c r="D13" s="227" t="s">
        <v>149</v>
      </c>
    </row>
    <row r="14" spans="2:4" ht="13.5" thickBot="1">
      <c r="B14" s="218" t="s">
        <v>123</v>
      </c>
      <c r="C14" s="223" t="s">
        <v>22</v>
      </c>
      <c r="D14" s="227" t="s">
        <v>149</v>
      </c>
    </row>
    <row r="15" spans="2:4" ht="39" thickBot="1">
      <c r="B15" s="218" t="s">
        <v>124</v>
      </c>
      <c r="C15" s="221" t="s">
        <v>23</v>
      </c>
      <c r="D15" s="230" t="s">
        <v>149</v>
      </c>
    </row>
    <row r="16" spans="2:4" ht="39" thickBot="1">
      <c r="B16" s="218" t="s">
        <v>125</v>
      </c>
      <c r="C16" s="223" t="s">
        <v>24</v>
      </c>
      <c r="D16" s="227" t="s">
        <v>149</v>
      </c>
    </row>
    <row r="17" spans="2:4" ht="26.25" thickBot="1">
      <c r="B17" s="218" t="s">
        <v>126</v>
      </c>
      <c r="C17" s="223" t="s">
        <v>25</v>
      </c>
      <c r="D17" s="227" t="s">
        <v>149</v>
      </c>
    </row>
    <row r="18" spans="2:4" ht="26.25" thickBot="1">
      <c r="B18" s="218" t="s">
        <v>127</v>
      </c>
      <c r="C18" s="223" t="s">
        <v>80</v>
      </c>
      <c r="D18" s="227" t="s">
        <v>149</v>
      </c>
    </row>
    <row r="19" spans="2:4" ht="26.25" thickBot="1">
      <c r="B19" s="218" t="s">
        <v>128</v>
      </c>
      <c r="C19" s="223" t="s">
        <v>26</v>
      </c>
      <c r="D19" s="227" t="s">
        <v>152</v>
      </c>
    </row>
    <row r="20" spans="2:4" ht="13.5" thickBot="1">
      <c r="B20" s="218" t="s">
        <v>129</v>
      </c>
      <c r="C20" s="221" t="s">
        <v>27</v>
      </c>
      <c r="D20" s="230" t="s">
        <v>149</v>
      </c>
    </row>
    <row r="21" spans="2:4" ht="39" thickBot="1">
      <c r="B21" s="218" t="s">
        <v>130</v>
      </c>
      <c r="C21" s="223" t="s">
        <v>79</v>
      </c>
      <c r="D21" s="227" t="s">
        <v>149</v>
      </c>
    </row>
    <row r="22" spans="2:4" ht="26.25" thickBot="1">
      <c r="B22" s="218" t="s">
        <v>131</v>
      </c>
      <c r="C22" s="223" t="s">
        <v>166</v>
      </c>
      <c r="D22" s="227" t="s">
        <v>149</v>
      </c>
    </row>
    <row r="23" spans="2:4" ht="26.25" thickBot="1">
      <c r="B23" s="218" t="s">
        <v>132</v>
      </c>
      <c r="C23" s="221" t="s">
        <v>167</v>
      </c>
      <c r="D23" s="230" t="s">
        <v>149</v>
      </c>
    </row>
    <row r="24" spans="2:4" ht="39" thickBot="1">
      <c r="B24" s="218" t="s">
        <v>133</v>
      </c>
      <c r="C24" s="223" t="s">
        <v>168</v>
      </c>
      <c r="D24" s="227" t="s">
        <v>149</v>
      </c>
    </row>
    <row r="25" spans="2:4" ht="26.25" thickBot="1">
      <c r="B25" s="218" t="s">
        <v>134</v>
      </c>
      <c r="C25" s="223" t="s">
        <v>28</v>
      </c>
      <c r="D25" s="227" t="s">
        <v>149</v>
      </c>
    </row>
    <row r="26" spans="2:4" ht="39" thickBot="1">
      <c r="B26" s="218" t="s">
        <v>135</v>
      </c>
      <c r="C26" s="221" t="s">
        <v>169</v>
      </c>
      <c r="D26" s="230" t="s">
        <v>152</v>
      </c>
    </row>
    <row r="27" spans="2:4" ht="39" thickBot="1">
      <c r="B27" s="218" t="s">
        <v>136</v>
      </c>
      <c r="C27" s="225" t="s">
        <v>186</v>
      </c>
      <c r="D27" s="227" t="s">
        <v>149</v>
      </c>
    </row>
    <row r="28" spans="2:4" ht="39" thickBot="1">
      <c r="B28" s="218" t="s">
        <v>137</v>
      </c>
      <c r="C28" s="226" t="s">
        <v>187</v>
      </c>
      <c r="D28" s="230" t="s">
        <v>149</v>
      </c>
    </row>
    <row r="29" spans="2:4" ht="39" thickBot="1">
      <c r="B29" s="218" t="s">
        <v>138</v>
      </c>
      <c r="C29" s="226" t="s">
        <v>188</v>
      </c>
      <c r="D29" s="230" t="s">
        <v>149</v>
      </c>
    </row>
  </sheetData>
  <phoneticPr fontId="0" type="noConversion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D9"/>
  <sheetViews>
    <sheetView workbookViewId="0">
      <selection activeCell="C3" sqref="C3"/>
    </sheetView>
  </sheetViews>
  <sheetFormatPr defaultRowHeight="12.75"/>
  <cols>
    <col min="1" max="1" width="4.7109375" customWidth="1"/>
    <col min="2" max="2" width="11.5703125" customWidth="1"/>
    <col min="3" max="3" width="69" customWidth="1"/>
  </cols>
  <sheetData>
    <row r="1" spans="2:4">
      <c r="B1" s="90"/>
      <c r="C1" s="210" t="s">
        <v>278</v>
      </c>
    </row>
    <row r="2" spans="2:4" ht="15.75">
      <c r="B2" s="91" t="s">
        <v>61</v>
      </c>
      <c r="C2" s="302" t="s">
        <v>281</v>
      </c>
    </row>
    <row r="3" spans="2:4" ht="13.5" thickBot="1">
      <c r="B3" s="92"/>
      <c r="C3" s="93"/>
    </row>
    <row r="4" spans="2:4" ht="39" thickBot="1">
      <c r="B4" s="16" t="s">
        <v>139</v>
      </c>
      <c r="C4" s="231" t="s">
        <v>29</v>
      </c>
      <c r="D4" s="232" t="s">
        <v>153</v>
      </c>
    </row>
    <row r="5" spans="2:4" ht="51.75" thickBot="1">
      <c r="B5" s="16" t="s">
        <v>140</v>
      </c>
      <c r="C5" s="233" t="s">
        <v>170</v>
      </c>
      <c r="D5" s="234" t="s">
        <v>154</v>
      </c>
    </row>
    <row r="6" spans="2:4" ht="51.75" thickBot="1">
      <c r="B6" s="16" t="s">
        <v>141</v>
      </c>
      <c r="C6" s="233" t="s">
        <v>171</v>
      </c>
      <c r="D6" s="234" t="s">
        <v>154</v>
      </c>
    </row>
    <row r="7" spans="2:4" ht="39" thickBot="1">
      <c r="B7" s="16" t="s">
        <v>142</v>
      </c>
      <c r="C7" s="233" t="s">
        <v>30</v>
      </c>
      <c r="D7" s="234" t="s">
        <v>154</v>
      </c>
    </row>
    <row r="8" spans="2:4" ht="13.5" thickBot="1">
      <c r="B8" s="16" t="s">
        <v>143</v>
      </c>
      <c r="C8" s="225" t="s">
        <v>172</v>
      </c>
      <c r="D8" s="234" t="s">
        <v>155</v>
      </c>
    </row>
    <row r="9" spans="2:4" ht="90" thickBot="1">
      <c r="B9" s="16" t="s">
        <v>144</v>
      </c>
      <c r="C9" s="233" t="s">
        <v>173</v>
      </c>
      <c r="D9" s="234" t="s">
        <v>155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0"/>
  <sheetViews>
    <sheetView workbookViewId="0">
      <selection activeCell="A7" sqref="A7"/>
    </sheetView>
  </sheetViews>
  <sheetFormatPr defaultRowHeight="12.75"/>
  <cols>
    <col min="1" max="1" width="105.140625" customWidth="1"/>
  </cols>
  <sheetData>
    <row r="1" spans="1:1" ht="15.75">
      <c r="A1" s="267" t="s">
        <v>84</v>
      </c>
    </row>
    <row r="2" spans="1:1" ht="51">
      <c r="A2" s="268" t="s">
        <v>235</v>
      </c>
    </row>
    <row r="3" spans="1:1" ht="25.5">
      <c r="A3" s="268" t="s">
        <v>236</v>
      </c>
    </row>
    <row r="4" spans="1:1" ht="25.5">
      <c r="A4" s="268" t="s">
        <v>237</v>
      </c>
    </row>
    <row r="5" spans="1:1" ht="38.25">
      <c r="A5" s="268" t="s">
        <v>238</v>
      </c>
    </row>
    <row r="6" spans="1:1" ht="38.25">
      <c r="A6" s="268" t="s">
        <v>239</v>
      </c>
    </row>
    <row r="7" spans="1:1">
      <c r="A7" s="268" t="s">
        <v>240</v>
      </c>
    </row>
    <row r="8" spans="1:1">
      <c r="A8" s="268" t="s">
        <v>189</v>
      </c>
    </row>
    <row r="9" spans="1:1" ht="25.5">
      <c r="A9" s="268" t="s">
        <v>241</v>
      </c>
    </row>
    <row r="10" spans="1:1">
      <c r="A10" s="268" t="s">
        <v>242</v>
      </c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D48"/>
  <sheetViews>
    <sheetView workbookViewId="0">
      <selection activeCell="A3" sqref="A3"/>
    </sheetView>
  </sheetViews>
  <sheetFormatPr defaultRowHeight="12.75"/>
  <cols>
    <col min="1" max="1" width="36" style="42" customWidth="1"/>
    <col min="2" max="4" width="25.7109375" style="13" customWidth="1"/>
  </cols>
  <sheetData>
    <row r="1" spans="1:4" ht="15.75">
      <c r="A1" s="310" t="s">
        <v>282</v>
      </c>
      <c r="B1" s="311"/>
      <c r="C1" s="311"/>
      <c r="D1" s="311"/>
    </row>
    <row r="2" spans="1:4" s="134" customFormat="1">
      <c r="A2" s="133" t="s">
        <v>287</v>
      </c>
      <c r="B2" s="59" t="s">
        <v>41</v>
      </c>
      <c r="C2" s="59" t="s">
        <v>43</v>
      </c>
      <c r="D2" s="59" t="s">
        <v>42</v>
      </c>
    </row>
    <row r="3" spans="1:4" s="134" customFormat="1">
      <c r="A3" s="133" t="s">
        <v>64</v>
      </c>
      <c r="B3" s="59"/>
      <c r="C3" s="59"/>
      <c r="D3" s="59"/>
    </row>
    <row r="4" spans="1:4" s="1" customFormat="1">
      <c r="A4" s="95" t="s">
        <v>32</v>
      </c>
      <c r="B4" s="136"/>
      <c r="C4" s="136"/>
      <c r="D4" s="136"/>
    </row>
    <row r="5" spans="1:4" s="1" customFormat="1" hidden="1">
      <c r="A5" s="137" t="s">
        <v>69</v>
      </c>
      <c r="B5" s="136"/>
      <c r="C5" s="136"/>
      <c r="D5" s="136"/>
    </row>
    <row r="6" spans="1:4" ht="25.5" customHeight="1">
      <c r="A6" s="94" t="str">
        <f>NieStac!$C15</f>
        <v>Napędy w procesach, maszynach, urządzeniach i robotach</v>
      </c>
      <c r="B6" s="136" t="str">
        <f>CONCATENATE(IF(ISERR(FIND(Opis_efektów_inż!$D$5,NieStac!$R15))=FALSE,CONCATENATE(Opis_efektów_inż!$A$5,", "),""),IF(ISERR(FIND(Opis_efektów_inż!$D$6,NieStac!$R15))=FALSE,CONCATENATE(Opis_efektów_inż!$A$6,", "),""))</f>
        <v/>
      </c>
      <c r="C6" s="135" t="str">
        <f>CONCATENATE(IF(ISERR(FIND(Opis_efektów_inż!$D$8,NieStac!$S15))=FALSE,CONCATENATE(Opis_efektów_inż!$A$8,", "),""),IF(ISERR(FIND(Opis_efektów_inż!$D$9,NieStac!$S15))=FALSE,CONCATENATE(Opis_efektów_inż!$A$9,", "),""),IF(ISERR(FIND(Opis_efektów_inż!$D$10,NieStac!$S15))=FALSE,CONCATENATE(Opis_efektów_inż!$A$10,", "),""),IF(ISERR(FIND(Opis_efektów_inż!$D$11,NieStac!$S15))=FALSE,CONCATENATE(Opis_efektów_inż!$A$11,", "),""),IF(ISERR(FIND(Opis_efektów_inż!$D$12,NieStac!$S15))=FALSE,CONCATENATE(Opis_efektów_inż!$A$12,", "),""),IF(ISERR(FIND(Opis_efektów_inż!$D$13,NieStac!$S15))=FALSE,CONCATENATE(Opis_efektów_inż!$A$13,", "),""),IF(ISERR(FIND(Opis_efektów_inż!$D$14,NieStac!$S15))=FALSE,CONCATENATE(Opis_efektów_inż!$A$14,", "),""),IF(ISERR(FIND(Opis_efektów_inż!$D$15,NieStac!$S15))=FALSE,CONCATENATE(Opis_efektów_inż!$A$15,", "),""),IF(ISERR(FIND(Opis_efektów_inż!$D$16,NieStac!$S15))=FALSE,CONCATENATE(Opis_efektów_inż!$A$16,", "),""),IF(ISERR(FIND(Opis_efektów_inż!$D$17,NieStac!$S15))=FALSE,CONCATENATE(Opis_efektów_inż!$A$17,", "),""))</f>
        <v xml:space="preserve">K2_U10, K2_U12, </v>
      </c>
      <c r="D6" s="136"/>
    </row>
    <row r="7" spans="1:4">
      <c r="A7" s="94" t="str">
        <f>NieStac!$C16</f>
        <v>Szkolenie BHP</v>
      </c>
      <c r="B7" s="136" t="str">
        <f>CONCATENATE(IF(ISERR(FIND(Opis_efektów_inż!$D$5,NieStac!$R16))=FALSE,CONCATENATE(Opis_efektów_inż!$A$5,", "),""),IF(ISERR(FIND(Opis_efektów_inż!$D$6,NieStac!$R16))=FALSE,CONCATENATE(Opis_efektów_inż!$A$6,", "),""))</f>
        <v/>
      </c>
      <c r="C7" s="135" t="str">
        <f>CONCATENATE(IF(ISERR(FIND(Opis_efektów_inż!$D$8,NieStac!$S16))=FALSE,CONCATENATE(Opis_efektów_inż!$A$8,", "),""),IF(ISERR(FIND(Opis_efektów_inż!$D$9,NieStac!$S16))=FALSE,CONCATENATE(Opis_efektów_inż!$A$9,", "),""),IF(ISERR(FIND(Opis_efektów_inż!$D$10,NieStac!$S16))=FALSE,CONCATENATE(Opis_efektów_inż!$A$10,", "),""),IF(ISERR(FIND(Opis_efektów_inż!$D$11,NieStac!$S16))=FALSE,CONCATENATE(Opis_efektów_inż!$A$11,", "),""),IF(ISERR(FIND(Opis_efektów_inż!$D$12,NieStac!$S16))=FALSE,CONCATENATE(Opis_efektów_inż!$A$12,", "),""),IF(ISERR(FIND(Opis_efektów_inż!$D$13,NieStac!$S16))=FALSE,CONCATENATE(Opis_efektów_inż!$A$13,", "),""),IF(ISERR(FIND(Opis_efektów_inż!$D$14,NieStac!$S16))=FALSE,CONCATENATE(Opis_efektów_inż!$A$14,", "),""),IF(ISERR(FIND(Opis_efektów_inż!$D$15,NieStac!$S16))=FALSE,CONCATENATE(Opis_efektów_inż!$A$15,", "),""),IF(ISERR(FIND(Opis_efektów_inż!$D$16,NieStac!$S16))=FALSE,CONCATENATE(Opis_efektów_inż!$A$16,", "),""),IF(ISERR(FIND(Opis_efektów_inż!$D$17,NieStac!$S16))=FALSE,CONCATENATE(Opis_efektów_inż!$A$17,", "),""))</f>
        <v/>
      </c>
      <c r="D7" s="136"/>
    </row>
    <row r="8" spans="1:4">
      <c r="A8" s="94" t="str">
        <f>NieStac!$C17</f>
        <v>Teoria sterowania</v>
      </c>
      <c r="B8" s="136" t="str">
        <f>CONCATENATE(IF(ISERR(FIND(Opis_efektów_inż!$D$5,NieStac!$R17))=FALSE,CONCATENATE(Opis_efektów_inż!$A$5,", "),""),IF(ISERR(FIND(Opis_efektów_inż!$D$6,NieStac!$R17))=FALSE,CONCATENATE(Opis_efektów_inż!$A$6,", "),""))</f>
        <v/>
      </c>
      <c r="C8" s="135" t="str">
        <f>CONCATENATE(IF(ISERR(FIND(Opis_efektów_inż!$D$8,NieStac!$S17))=FALSE,CONCATENATE(Opis_efektów_inż!$A$8,", "),""),IF(ISERR(FIND(Opis_efektów_inż!$D$9,NieStac!$S17))=FALSE,CONCATENATE(Opis_efektów_inż!$A$9,", "),""),IF(ISERR(FIND(Opis_efektów_inż!$D$10,NieStac!$S17))=FALSE,CONCATENATE(Opis_efektów_inż!$A$10,", "),""),IF(ISERR(FIND(Opis_efektów_inż!$D$11,NieStac!$S17))=FALSE,CONCATENATE(Opis_efektów_inż!$A$11,", "),""),IF(ISERR(FIND(Opis_efektów_inż!$D$12,NieStac!$S17))=FALSE,CONCATENATE(Opis_efektów_inż!$A$12,", "),""),IF(ISERR(FIND(Opis_efektów_inż!$D$13,NieStac!$S17))=FALSE,CONCATENATE(Opis_efektów_inż!$A$13,", "),""),IF(ISERR(FIND(Opis_efektów_inż!$D$14,NieStac!$S17))=FALSE,CONCATENATE(Opis_efektów_inż!$A$14,", "),""),IF(ISERR(FIND(Opis_efektów_inż!$D$15,NieStac!$S17))=FALSE,CONCATENATE(Opis_efektów_inż!$A$15,", "),""),IF(ISERR(FIND(Opis_efektów_inż!$D$16,NieStac!$S17))=FALSE,CONCATENATE(Opis_efektów_inż!$A$16,", "),""),IF(ISERR(FIND(Opis_efektów_inż!$D$17,NieStac!$S17))=FALSE,CONCATENATE(Opis_efektów_inż!$A$17,", "),""))</f>
        <v xml:space="preserve">K2_U9, K2_U10, </v>
      </c>
      <c r="D8" s="136"/>
    </row>
    <row r="9" spans="1:4">
      <c r="A9" s="94" t="str">
        <f>NieStac!$C18</f>
        <v>Język obcy</v>
      </c>
      <c r="B9" s="136" t="str">
        <f>CONCATENATE(IF(ISERR(FIND(Opis_efektów_inż!$D$5,NieStac!$R18))=FALSE,CONCATENATE(Opis_efektów_inż!$A$5,", "),""),IF(ISERR(FIND(Opis_efektów_inż!$D$6,NieStac!$R18))=FALSE,CONCATENATE(Opis_efektów_inż!$A$6,", "),""))</f>
        <v/>
      </c>
      <c r="C9" s="135" t="str">
        <f>CONCATENATE(IF(ISERR(FIND(Opis_efektów_inż!$D$8,NieStac!$S18))=FALSE,CONCATENATE(Opis_efektów_inż!$A$8,", "),""),IF(ISERR(FIND(Opis_efektów_inż!$D$9,NieStac!$S18))=FALSE,CONCATENATE(Opis_efektów_inż!$A$9,", "),""),IF(ISERR(FIND(Opis_efektów_inż!$D$10,NieStac!$S18))=FALSE,CONCATENATE(Opis_efektów_inż!$A$10,", "),""),IF(ISERR(FIND(Opis_efektów_inż!$D$11,NieStac!$S18))=FALSE,CONCATENATE(Opis_efektów_inż!$A$11,", "),""),IF(ISERR(FIND(Opis_efektów_inż!$D$12,NieStac!$S18))=FALSE,CONCATENATE(Opis_efektów_inż!$A$12,", "),""),IF(ISERR(FIND(Opis_efektów_inż!$D$13,NieStac!$S18))=FALSE,CONCATENATE(Opis_efektów_inż!$A$13,", "),""),IF(ISERR(FIND(Opis_efektów_inż!$D$14,NieStac!$S18))=FALSE,CONCATENATE(Opis_efektów_inż!$A$14,", "),""),IF(ISERR(FIND(Opis_efektów_inż!$D$15,NieStac!$S18))=FALSE,CONCATENATE(Opis_efektów_inż!$A$15,", "),""),IF(ISERR(FIND(Opis_efektów_inż!$D$16,NieStac!$S18))=FALSE,CONCATENATE(Opis_efektów_inż!$A$16,", "),""),IF(ISERR(FIND(Opis_efektów_inż!$D$17,NieStac!$S18))=FALSE,CONCATENATE(Opis_efektów_inż!$A$17,", "),""))</f>
        <v/>
      </c>
      <c r="D9" s="136"/>
    </row>
    <row r="10" spans="1:4">
      <c r="A10" s="94" t="str">
        <f>NieStac!$C19</f>
        <v>Metody obliczeniowe optymalizacji</v>
      </c>
      <c r="B10" s="136" t="str">
        <f>CONCATENATE(IF(ISERR(FIND(Opis_efektów_inż!$D$5,NieStac!$R19))=FALSE,CONCATENATE(Opis_efektów_inż!$A$5,", "),""),IF(ISERR(FIND(Opis_efektów_inż!$D$6,NieStac!$R19))=FALSE,CONCATENATE(Opis_efektów_inż!$A$6,", "),""))</f>
        <v/>
      </c>
      <c r="C10" s="135" t="str">
        <f>CONCATENATE(IF(ISERR(FIND(Opis_efektów_inż!$D$8,NieStac!$S19))=FALSE,CONCATENATE(Opis_efektów_inż!$A$8,", "),""),IF(ISERR(FIND(Opis_efektów_inż!$D$9,NieStac!$S19))=FALSE,CONCATENATE(Opis_efektów_inż!$A$9,", "),""),IF(ISERR(FIND(Opis_efektów_inż!$D$10,NieStac!$S19))=FALSE,CONCATENATE(Opis_efektów_inż!$A$10,", "),""),IF(ISERR(FIND(Opis_efektów_inż!$D$11,NieStac!$S19))=FALSE,CONCATENATE(Opis_efektów_inż!$A$11,", "),""),IF(ISERR(FIND(Opis_efektów_inż!$D$12,NieStac!$S19))=FALSE,CONCATENATE(Opis_efektów_inż!$A$12,", "),""),IF(ISERR(FIND(Opis_efektów_inż!$D$13,NieStac!$S19))=FALSE,CONCATENATE(Opis_efektów_inż!$A$13,", "),""),IF(ISERR(FIND(Opis_efektów_inż!$D$14,NieStac!$S19))=FALSE,CONCATENATE(Opis_efektów_inż!$A$14,", "),""),IF(ISERR(FIND(Opis_efektów_inż!$D$15,NieStac!$S19))=FALSE,CONCATENATE(Opis_efektów_inż!$A$15,", "),""),IF(ISERR(FIND(Opis_efektów_inż!$D$16,NieStac!$S19))=FALSE,CONCATENATE(Opis_efektów_inż!$A$16,", "),""),IF(ISERR(FIND(Opis_efektów_inż!$D$17,NieStac!$S19))=FALSE,CONCATENATE(Opis_efektów_inż!$A$17,", "),""))</f>
        <v xml:space="preserve">K2_U10, </v>
      </c>
      <c r="D10" s="136"/>
    </row>
    <row r="11" spans="1:4">
      <c r="A11" s="94" t="str">
        <f>NieStac!$C20</f>
        <v>Metody inteligencji maszynowej</v>
      </c>
      <c r="B11" s="136" t="str">
        <f>CONCATENATE(IF(ISERR(FIND(Opis_efektów_inż!$D$5,NieStac!$R20))=FALSE,CONCATENATE(Opis_efektów_inż!$A$5,", "),""),IF(ISERR(FIND(Opis_efektów_inż!$D$6,NieStac!$R20))=FALSE,CONCATENATE(Opis_efektów_inż!$A$6,", "),""))</f>
        <v/>
      </c>
      <c r="C11" s="135" t="str">
        <f>CONCATENATE(IF(ISERR(FIND(Opis_efektów_inż!$D$8,NieStac!$S20))=FALSE,CONCATENATE(Opis_efektów_inż!$A$8,", "),""),IF(ISERR(FIND(Opis_efektów_inż!$D$9,NieStac!$S20))=FALSE,CONCATENATE(Opis_efektów_inż!$A$9,", "),""),IF(ISERR(FIND(Opis_efektów_inż!$D$10,NieStac!$S20))=FALSE,CONCATENATE(Opis_efektów_inż!$A$10,", "),""),IF(ISERR(FIND(Opis_efektów_inż!$D$11,NieStac!$S20))=FALSE,CONCATENATE(Opis_efektów_inż!$A$11,", "),""),IF(ISERR(FIND(Opis_efektów_inż!$D$12,NieStac!$S20))=FALSE,CONCATENATE(Opis_efektów_inż!$A$12,", "),""),IF(ISERR(FIND(Opis_efektów_inż!$D$13,NieStac!$S20))=FALSE,CONCATENATE(Opis_efektów_inż!$A$13,", "),""),IF(ISERR(FIND(Opis_efektów_inż!$D$14,NieStac!$S20))=FALSE,CONCATENATE(Opis_efektów_inż!$A$14,", "),""),IF(ISERR(FIND(Opis_efektów_inż!$D$15,NieStac!$S20))=FALSE,CONCATENATE(Opis_efektów_inż!$A$15,", "),""),IF(ISERR(FIND(Opis_efektów_inż!$D$16,NieStac!$S20))=FALSE,CONCATENATE(Opis_efektów_inż!$A$16,", "),""),IF(ISERR(FIND(Opis_efektów_inż!$D$17,NieStac!$S20))=FALSE,CONCATENATE(Opis_efektów_inż!$A$17,", "),""))</f>
        <v/>
      </c>
      <c r="D11" s="136"/>
    </row>
    <row r="12" spans="1:4" ht="38.25">
      <c r="A12" s="94" t="str">
        <f>NieStac!$C21</f>
        <v>Przedmiot społeczno-humanistyczny: Organizacja i finansowanie prac badawczo-rozwojowych</v>
      </c>
      <c r="B12" s="136" t="str">
        <f>CONCATENATE(IF(ISERR(FIND(Opis_efektów_inż!$D$5,NieStac!$R21))=FALSE,CONCATENATE(Opis_efektów_inż!$A$5,", "),""),IF(ISERR(FIND(Opis_efektów_inż!$D$6,NieStac!$R21))=FALSE,CONCATENATE(Opis_efektów_inż!$A$6,", "),""))</f>
        <v xml:space="preserve">K2_W17, </v>
      </c>
      <c r="C12" s="135" t="str">
        <f>CONCATENATE(IF(ISERR(FIND(Opis_efektów_inż!$D$8,NieStac!$S21))=FALSE,CONCATENATE(Opis_efektów_inż!$A$8,", "),""),IF(ISERR(FIND(Opis_efektów_inż!$D$9,NieStac!$S21))=FALSE,CONCATENATE(Opis_efektów_inż!$A$9,", "),""),IF(ISERR(FIND(Opis_efektów_inż!$D$10,NieStac!$S21))=FALSE,CONCATENATE(Opis_efektów_inż!$A$10,", "),""),IF(ISERR(FIND(Opis_efektów_inż!$D$11,NieStac!$S21))=FALSE,CONCATENATE(Opis_efektów_inż!$A$11,", "),""),IF(ISERR(FIND(Opis_efektów_inż!$D$12,NieStac!$S21))=FALSE,CONCATENATE(Opis_efektów_inż!$A$12,", "),""),IF(ISERR(FIND(Opis_efektów_inż!$D$13,NieStac!$S21))=FALSE,CONCATENATE(Opis_efektów_inż!$A$13,", "),""),IF(ISERR(FIND(Opis_efektów_inż!$D$14,NieStac!$S21))=FALSE,CONCATENATE(Opis_efektów_inż!$A$14,", "),""),IF(ISERR(FIND(Opis_efektów_inż!$D$15,NieStac!$S21))=FALSE,CONCATENATE(Opis_efektów_inż!$A$15,", "),""),IF(ISERR(FIND(Opis_efektów_inż!$D$16,NieStac!$S21))=FALSE,CONCATENATE(Opis_efektów_inż!$A$16,", "),""),IF(ISERR(FIND(Opis_efektów_inż!$D$17,NieStac!$S21))=FALSE,CONCATENATE(Opis_efektów_inż!$A$17,", "),""))</f>
        <v xml:space="preserve">K2_U18, K2_U14, </v>
      </c>
      <c r="D12" s="136"/>
    </row>
    <row r="13" spans="1:4">
      <c r="A13" s="94" t="str">
        <f>NieStac!$C22</f>
        <v>Programowanie robotów przemysłowych</v>
      </c>
      <c r="B13" s="136" t="str">
        <f>CONCATENATE(IF(ISERR(FIND(Opis_efektów_inż!$D$5,NieStac!$R22))=FALSE,CONCATENATE(Opis_efektów_inż!$A$5,", "),""),IF(ISERR(FIND(Opis_efektów_inż!$D$6,NieStac!$R22))=FALSE,CONCATENATE(Opis_efektów_inż!$A$6,", "),""))</f>
        <v/>
      </c>
      <c r="C13" s="135" t="str">
        <f>CONCATENATE(IF(ISERR(FIND(Opis_efektów_inż!$D$8,NieStac!$S22))=FALSE,CONCATENATE(Opis_efektów_inż!$A$8,", "),""),IF(ISERR(FIND(Opis_efektów_inż!$D$9,NieStac!$S22))=FALSE,CONCATENATE(Opis_efektów_inż!$A$9,", "),""),IF(ISERR(FIND(Opis_efektów_inż!$D$10,NieStac!$S22))=FALSE,CONCATENATE(Opis_efektów_inż!$A$10,", "),""),IF(ISERR(FIND(Opis_efektów_inż!$D$11,NieStac!$S22))=FALSE,CONCATENATE(Opis_efektów_inż!$A$11,", "),""),IF(ISERR(FIND(Opis_efektów_inż!$D$12,NieStac!$S22))=FALSE,CONCATENATE(Opis_efektów_inż!$A$12,", "),""),IF(ISERR(FIND(Opis_efektów_inż!$D$13,NieStac!$S22))=FALSE,CONCATENATE(Opis_efektów_inż!$A$13,", "),""),IF(ISERR(FIND(Opis_efektów_inż!$D$14,NieStac!$S22))=FALSE,CONCATENATE(Opis_efektów_inż!$A$14,", "),""),IF(ISERR(FIND(Opis_efektów_inż!$D$15,NieStac!$S22))=FALSE,CONCATENATE(Opis_efektów_inż!$A$15,", "),""),IF(ISERR(FIND(Opis_efektów_inż!$D$16,NieStac!$S22))=FALSE,CONCATENATE(Opis_efektów_inż!$A$16,", "),""),IF(ISERR(FIND(Opis_efektów_inż!$D$17,NieStac!$S22))=FALSE,CONCATENATE(Opis_efektów_inż!$A$17,", "),""))</f>
        <v xml:space="preserve">K2_U20, K2_U12, </v>
      </c>
      <c r="D13" s="136"/>
    </row>
    <row r="14" spans="1:4">
      <c r="A14" s="94"/>
      <c r="B14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14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14" s="136"/>
    </row>
    <row r="15" spans="1:4" hidden="1">
      <c r="A15" s="94" t="e">
        <f>#REF!</f>
        <v>#REF!</v>
      </c>
      <c r="B15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15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15" s="136"/>
    </row>
    <row r="16" spans="1:4" hidden="1">
      <c r="A16" s="94" t="e">
        <f>#REF!</f>
        <v>#REF!</v>
      </c>
      <c r="B16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16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16" s="136"/>
    </row>
    <row r="17" spans="1:4" ht="15" customHeight="1">
      <c r="A17" s="171" t="str">
        <f>NieStac!$C25</f>
        <v>Semestr 2:</v>
      </c>
      <c r="B17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17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17" s="136"/>
    </row>
    <row r="18" spans="1:4" hidden="1">
      <c r="A18" s="94" t="e">
        <f>#REF!</f>
        <v>#REF!</v>
      </c>
      <c r="B18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18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18" s="136"/>
    </row>
    <row r="19" spans="1:4" ht="25.5">
      <c r="A19" s="94" t="str">
        <f>NieStac!$C27</f>
        <v xml:space="preserve">Zarządzanie energią i sterowanie  energooszczędne </v>
      </c>
      <c r="B19" s="136" t="str">
        <f>CONCATENATE(IF(ISERR(FIND(Opis_efektów_inż!$D$5,NieStac!$R27))=FALSE,CONCATENATE(Opis_efektów_inż!$A$5,", "),""),IF(ISERR(FIND(Opis_efektów_inż!$D$6,NieStac!$R27))=FALSE,CONCATENATE(Opis_efektów_inż!$A$6,", "),""))</f>
        <v/>
      </c>
      <c r="C19" s="135" t="str">
        <f>CONCATENATE(IF(ISERR(FIND(Opis_efektów_inż!$D$8,NieStac!$S27))=FALSE,CONCATENATE(Opis_efektów_inż!$A$8,", "),""),IF(ISERR(FIND(Opis_efektów_inż!$D$9,NieStac!$S27))=FALSE,CONCATENATE(Opis_efektów_inż!$A$9,", "),""),IF(ISERR(FIND(Opis_efektów_inż!$D$10,NieStac!$S27))=FALSE,CONCATENATE(Opis_efektów_inż!$A$10,", "),""),IF(ISERR(FIND(Opis_efektów_inż!$D$11,NieStac!$S27))=FALSE,CONCATENATE(Opis_efektów_inż!$A$11,", "),""),IF(ISERR(FIND(Opis_efektów_inż!$D$12,NieStac!$S27))=FALSE,CONCATENATE(Opis_efektów_inż!$A$12,", "),""),IF(ISERR(FIND(Opis_efektów_inż!$D$13,NieStac!$S27))=FALSE,CONCATENATE(Opis_efektów_inż!$A$13,", "),""),IF(ISERR(FIND(Opis_efektów_inż!$D$14,NieStac!$S27))=FALSE,CONCATENATE(Opis_efektów_inż!$A$14,", "),""),IF(ISERR(FIND(Opis_efektów_inż!$D$15,NieStac!$S27))=FALSE,CONCATENATE(Opis_efektów_inż!$A$15,", "),""),IF(ISERR(FIND(Opis_efektów_inż!$D$16,NieStac!$S27))=FALSE,CONCATENATE(Opis_efektów_inż!$A$16,", "),""),IF(ISERR(FIND(Opis_efektów_inż!$D$17,NieStac!$S27))=FALSE,CONCATENATE(Opis_efektów_inż!$A$17,", "),""))</f>
        <v xml:space="preserve">K2_U19, K2_U20, K2_U23, </v>
      </c>
      <c r="D19" s="136"/>
    </row>
    <row r="20" spans="1:4" ht="51">
      <c r="A20" s="94" t="str">
        <f>NieStac!$C28</f>
        <v>Obieralny 1: Wybrane zastosowania sterowników programowalnych/ Projektowanie zaawansowanych interfejsów HMI i M2M</v>
      </c>
      <c r="B20" s="136" t="str">
        <f>CONCATENATE(IF(ISERR(FIND(Opis_efektów_inż!$D$5,NieStac!$R28))=FALSE,CONCATENATE(Opis_efektów_inż!$A$5,", "),""),IF(ISERR(FIND(Opis_efektów_inż!$D$6,NieStac!$R28))=FALSE,CONCATENATE(Opis_efektów_inż!$A$6,", "),""))</f>
        <v xml:space="preserve">K2_W13, </v>
      </c>
      <c r="C20" s="135" t="str">
        <f>CONCATENATE(IF(ISERR(FIND(Opis_efektów_inż!$D$8,NieStac!$S28))=FALSE,CONCATENATE(Opis_efektów_inż!$A$8,", "),""),IF(ISERR(FIND(Opis_efektów_inż!$D$9,NieStac!$S28))=FALSE,CONCATENATE(Opis_efektów_inż!$A$9,", "),""),IF(ISERR(FIND(Opis_efektów_inż!$D$10,NieStac!$S28))=FALSE,CONCATENATE(Opis_efektów_inż!$A$10,", "),""),IF(ISERR(FIND(Opis_efektów_inż!$D$11,NieStac!$S28))=FALSE,CONCATENATE(Opis_efektów_inż!$A$11,", "),""),IF(ISERR(FIND(Opis_efektów_inż!$D$12,NieStac!$S28))=FALSE,CONCATENATE(Opis_efektów_inż!$A$12,", "),""),IF(ISERR(FIND(Opis_efektów_inż!$D$13,NieStac!$S28))=FALSE,CONCATENATE(Opis_efektów_inż!$A$13,", "),""),IF(ISERR(FIND(Opis_efektów_inż!$D$14,NieStac!$S28))=FALSE,CONCATENATE(Opis_efektów_inż!$A$14,", "),""),IF(ISERR(FIND(Opis_efektów_inż!$D$15,NieStac!$S28))=FALSE,CONCATENATE(Opis_efektów_inż!$A$15,", "),""),IF(ISERR(FIND(Opis_efektów_inż!$D$16,NieStac!$S28))=FALSE,CONCATENATE(Opis_efektów_inż!$A$16,", "),""),IF(ISERR(FIND(Opis_efektów_inż!$D$17,NieStac!$S28))=FALSE,CONCATENATE(Opis_efektów_inż!$A$17,", "),""))</f>
        <v xml:space="preserve">K2_U19, K2_U20, K2_U13, K2_U23, </v>
      </c>
      <c r="D20" s="136"/>
    </row>
    <row r="21" spans="1:4">
      <c r="A21" s="94" t="str">
        <f>NieStac!$C29</f>
        <v>Systemy wizyjne</v>
      </c>
      <c r="B21" s="136" t="str">
        <f>CONCATENATE(IF(ISERR(FIND(Opis_efektów_inż!$D$5,NieStac!$R29))=FALSE,CONCATENATE(Opis_efektów_inż!$A$5,", "),""),IF(ISERR(FIND(Opis_efektów_inż!$D$6,NieStac!$R29))=FALSE,CONCATENATE(Opis_efektów_inż!$A$6,", "),""))</f>
        <v/>
      </c>
      <c r="C21" s="135" t="str">
        <f>CONCATENATE(IF(ISERR(FIND(Opis_efektów_inż!$D$8,NieStac!$S29))=FALSE,CONCATENATE(Opis_efektów_inż!$A$8,", "),""),IF(ISERR(FIND(Opis_efektów_inż!$D$9,NieStac!$S29))=FALSE,CONCATENATE(Opis_efektów_inż!$A$9,", "),""),IF(ISERR(FIND(Opis_efektów_inż!$D$10,NieStac!$S29))=FALSE,CONCATENATE(Opis_efektów_inż!$A$10,", "),""),IF(ISERR(FIND(Opis_efektów_inż!$D$11,NieStac!$S29))=FALSE,CONCATENATE(Opis_efektów_inż!$A$11,", "),""),IF(ISERR(FIND(Opis_efektów_inż!$D$12,NieStac!$S29))=FALSE,CONCATENATE(Opis_efektów_inż!$A$12,", "),""),IF(ISERR(FIND(Opis_efektów_inż!$D$13,NieStac!$S29))=FALSE,CONCATENATE(Opis_efektów_inż!$A$13,", "),""),IF(ISERR(FIND(Opis_efektów_inż!$D$14,NieStac!$S29))=FALSE,CONCATENATE(Opis_efektów_inż!$A$14,", "),""),IF(ISERR(FIND(Opis_efektów_inż!$D$15,NieStac!$S29))=FALSE,CONCATENATE(Opis_efektów_inż!$A$15,", "),""),IF(ISERR(FIND(Opis_efektów_inż!$D$16,NieStac!$S29))=FALSE,CONCATENATE(Opis_efektów_inż!$A$16,", "),""),IF(ISERR(FIND(Opis_efektów_inż!$D$17,NieStac!$S29))=FALSE,CONCATENATE(Opis_efektów_inż!$A$17,", "),""))</f>
        <v xml:space="preserve">K2_U11, K2_U12, K2_U13, </v>
      </c>
      <c r="D21" s="136"/>
    </row>
    <row r="22" spans="1:4" ht="25.5">
      <c r="A22" s="94" t="str">
        <f>NieStac!$C30</f>
        <v xml:space="preserve">Wybrane zagadnienia grafiki 3D i wizualizacji komputerowej </v>
      </c>
      <c r="B22" s="136" t="str">
        <f>CONCATENATE(IF(ISERR(FIND(Opis_efektów_inż!$D$5,NieStac!$R30))=FALSE,CONCATENATE(Opis_efektów_inż!$A$5,", "),""),IF(ISERR(FIND(Opis_efektów_inż!$D$6,NieStac!$R30))=FALSE,CONCATENATE(Opis_efektów_inż!$A$6,", "),""))</f>
        <v/>
      </c>
      <c r="C22" s="135" t="str">
        <f>CONCATENATE(IF(ISERR(FIND(Opis_efektów_inż!$D$8,NieStac!$S30))=FALSE,CONCATENATE(Opis_efektów_inż!$A$8,", "),""),IF(ISERR(FIND(Opis_efektów_inż!$D$9,NieStac!$S30))=FALSE,CONCATENATE(Opis_efektów_inż!$A$9,", "),""),IF(ISERR(FIND(Opis_efektów_inż!$D$10,NieStac!$S30))=FALSE,CONCATENATE(Opis_efektów_inż!$A$10,", "),""),IF(ISERR(FIND(Opis_efektów_inż!$D$11,NieStac!$S30))=FALSE,CONCATENATE(Opis_efektów_inż!$A$11,", "),""),IF(ISERR(FIND(Opis_efektów_inż!$D$12,NieStac!$S30))=FALSE,CONCATENATE(Opis_efektów_inż!$A$12,", "),""),IF(ISERR(FIND(Opis_efektów_inż!$D$13,NieStac!$S30))=FALSE,CONCATENATE(Opis_efektów_inż!$A$13,", "),""),IF(ISERR(FIND(Opis_efektów_inż!$D$14,NieStac!$S30))=FALSE,CONCATENATE(Opis_efektów_inż!$A$14,", "),""),IF(ISERR(FIND(Opis_efektów_inż!$D$15,NieStac!$S30))=FALSE,CONCATENATE(Opis_efektów_inż!$A$15,", "),""),IF(ISERR(FIND(Opis_efektów_inż!$D$16,NieStac!$S30))=FALSE,CONCATENATE(Opis_efektów_inż!$A$16,", "),""),IF(ISERR(FIND(Opis_efektów_inż!$D$17,NieStac!$S30))=FALSE,CONCATENATE(Opis_efektów_inż!$A$17,", "),""))</f>
        <v/>
      </c>
      <c r="D22" s="136"/>
    </row>
    <row r="23" spans="1:4">
      <c r="A23" s="94" t="str">
        <f>NieStac!$C31</f>
        <v>Język obcy</v>
      </c>
      <c r="B23" s="136" t="str">
        <f>CONCATENATE(IF(ISERR(FIND(Opis_efektów_inż!$D$5,NieStac!$R31))=FALSE,CONCATENATE(Opis_efektów_inż!$A$5,", "),""),IF(ISERR(FIND(Opis_efektów_inż!$D$6,NieStac!$R31))=FALSE,CONCATENATE(Opis_efektów_inż!$A$6,", "),""))</f>
        <v/>
      </c>
      <c r="C23" s="135" t="str">
        <f>CONCATENATE(IF(ISERR(FIND(Opis_efektów_inż!$D$8,NieStac!$S31))=FALSE,CONCATENATE(Opis_efektów_inż!$A$8,", "),""),IF(ISERR(FIND(Opis_efektów_inż!$D$9,NieStac!$S31))=FALSE,CONCATENATE(Opis_efektów_inż!$A$9,", "),""),IF(ISERR(FIND(Opis_efektów_inż!$D$10,NieStac!$S31))=FALSE,CONCATENATE(Opis_efektów_inż!$A$10,", "),""),IF(ISERR(FIND(Opis_efektów_inż!$D$11,NieStac!$S31))=FALSE,CONCATENATE(Opis_efektów_inż!$A$11,", "),""),IF(ISERR(FIND(Opis_efektów_inż!$D$12,NieStac!$S31))=FALSE,CONCATENATE(Opis_efektów_inż!$A$12,", "),""),IF(ISERR(FIND(Opis_efektów_inż!$D$13,NieStac!$S31))=FALSE,CONCATENATE(Opis_efektów_inż!$A$13,", "),""),IF(ISERR(FIND(Opis_efektów_inż!$D$14,NieStac!$S31))=FALSE,CONCATENATE(Opis_efektów_inż!$A$14,", "),""),IF(ISERR(FIND(Opis_efektów_inż!$D$15,NieStac!$S31))=FALSE,CONCATENATE(Opis_efektów_inż!$A$15,", "),""),IF(ISERR(FIND(Opis_efektów_inż!$D$16,NieStac!$S31))=FALSE,CONCATENATE(Opis_efektów_inż!$A$16,", "),""),IF(ISERR(FIND(Opis_efektów_inż!$D$17,NieStac!$S31))=FALSE,CONCATENATE(Opis_efektów_inż!$A$17,", "),""))</f>
        <v/>
      </c>
      <c r="D23" s="136"/>
    </row>
    <row r="24" spans="1:4">
      <c r="A24" s="94" t="str">
        <f>NieStac!$C32</f>
        <v>Komputerowe systemy sterowania</v>
      </c>
      <c r="B24" s="136" t="str">
        <f>CONCATENATE(IF(ISERR(FIND(Opis_efektów_inż!$D$5,NieStac!$R32))=FALSE,CONCATENATE(Opis_efektów_inż!$A$5,", "),""),IF(ISERR(FIND(Opis_efektów_inż!$D$6,NieStac!$R32))=FALSE,CONCATENATE(Opis_efektów_inż!$A$6,", "),""))</f>
        <v/>
      </c>
      <c r="C24" s="135" t="str">
        <f>CONCATENATE(IF(ISERR(FIND(Opis_efektów_inż!$D$8,NieStac!$S32))=FALSE,CONCATENATE(Opis_efektów_inż!$A$8,", "),""),IF(ISERR(FIND(Opis_efektów_inż!$D$9,NieStac!$S32))=FALSE,CONCATENATE(Opis_efektów_inż!$A$9,", "),""),IF(ISERR(FIND(Opis_efektów_inż!$D$10,NieStac!$S32))=FALSE,CONCATENATE(Opis_efektów_inż!$A$10,", "),""),IF(ISERR(FIND(Opis_efektów_inż!$D$11,NieStac!$S32))=FALSE,CONCATENATE(Opis_efektów_inż!$A$11,", "),""),IF(ISERR(FIND(Opis_efektów_inż!$D$12,NieStac!$S32))=FALSE,CONCATENATE(Opis_efektów_inż!$A$12,", "),""),IF(ISERR(FIND(Opis_efektów_inż!$D$13,NieStac!$S32))=FALSE,CONCATENATE(Opis_efektów_inż!$A$13,", "),""),IF(ISERR(FIND(Opis_efektów_inż!$D$14,NieStac!$S32))=FALSE,CONCATENATE(Opis_efektów_inż!$A$14,", "),""),IF(ISERR(FIND(Opis_efektów_inż!$D$15,NieStac!$S32))=FALSE,CONCATENATE(Opis_efektów_inż!$A$15,", "),""),IF(ISERR(FIND(Opis_efektów_inż!$D$16,NieStac!$S32))=FALSE,CONCATENATE(Opis_efektów_inż!$A$16,", "),""),IF(ISERR(FIND(Opis_efektów_inż!$D$17,NieStac!$S32))=FALSE,CONCATENATE(Opis_efektów_inż!$A$17,", "),""))</f>
        <v/>
      </c>
      <c r="D24" s="136"/>
    </row>
    <row r="25" spans="1:4" ht="38.25">
      <c r="A25" s="94" t="str">
        <f>NieStac!$C33</f>
        <v xml:space="preserve">Przedmiot społeczno-humanistyczny: Ochrona własności intelektualnej powstałej w wyniku prac B+R </v>
      </c>
      <c r="B25" s="136" t="str">
        <f>CONCATENATE(IF(ISERR(FIND(Opis_efektów_inż!$D$5,NieStac!$R33))=FALSE,CONCATENATE(Opis_efektów_inż!$A$5,", "),""),IF(ISERR(FIND(Opis_efektów_inż!$D$6,NieStac!$R33))=FALSE,CONCATENATE(Opis_efektów_inż!$A$6,", "),""))</f>
        <v xml:space="preserve">K2_W17, </v>
      </c>
      <c r="C25" s="135" t="str">
        <f>CONCATENATE(IF(ISERR(FIND(Opis_efektów_inż!$D$8,NieStac!$S33))=FALSE,CONCATENATE(Opis_efektów_inż!$A$8,", "),""),IF(ISERR(FIND(Opis_efektów_inż!$D$9,NieStac!$S33))=FALSE,CONCATENATE(Opis_efektów_inż!$A$9,", "),""),IF(ISERR(FIND(Opis_efektów_inż!$D$10,NieStac!$S33))=FALSE,CONCATENATE(Opis_efektów_inż!$A$10,", "),""),IF(ISERR(FIND(Opis_efektów_inż!$D$11,NieStac!$S33))=FALSE,CONCATENATE(Opis_efektów_inż!$A$11,", "),""),IF(ISERR(FIND(Opis_efektów_inż!$D$12,NieStac!$S33))=FALSE,CONCATENATE(Opis_efektów_inż!$A$12,", "),""),IF(ISERR(FIND(Opis_efektów_inż!$D$13,NieStac!$S33))=FALSE,CONCATENATE(Opis_efektów_inż!$A$13,", "),""),IF(ISERR(FIND(Opis_efektów_inż!$D$14,NieStac!$S33))=FALSE,CONCATENATE(Opis_efektów_inż!$A$14,", "),""),IF(ISERR(FIND(Opis_efektów_inż!$D$15,NieStac!$S33))=FALSE,CONCATENATE(Opis_efektów_inż!$A$15,", "),""),IF(ISERR(FIND(Opis_efektów_inż!$D$16,NieStac!$S33))=FALSE,CONCATENATE(Opis_efektów_inż!$A$16,", "),""),IF(ISERR(FIND(Opis_efektów_inż!$D$17,NieStac!$S33))=FALSE,CONCATENATE(Opis_efektów_inż!$A$17,", "),""))</f>
        <v xml:space="preserve">K2_U14, </v>
      </c>
      <c r="D25" s="136"/>
    </row>
    <row r="26" spans="1:4">
      <c r="A26" s="94" t="str">
        <f>NieStac!$C34</f>
        <v>Technologie  mobilne i chmurowe</v>
      </c>
      <c r="B26" s="136" t="str">
        <f>CONCATENATE(IF(ISERR(FIND(Opis_efektów_inż!$D$5,NieStac!$R34))=FALSE,CONCATENATE(Opis_efektów_inż!$A$5,", "),""),IF(ISERR(FIND(Opis_efektów_inż!$D$6,NieStac!$R34))=FALSE,CONCATENATE(Opis_efektów_inż!$A$6,", "),""))</f>
        <v/>
      </c>
      <c r="C26" s="135" t="str">
        <f>CONCATENATE(IF(ISERR(FIND(Opis_efektów_inż!$D$8,NieStac!$S34))=FALSE,CONCATENATE(Opis_efektów_inż!$A$8,", "),""),IF(ISERR(FIND(Opis_efektów_inż!$D$9,NieStac!$S34))=FALSE,CONCATENATE(Opis_efektów_inż!$A$9,", "),""),IF(ISERR(FIND(Opis_efektów_inż!$D$10,NieStac!$S34))=FALSE,CONCATENATE(Opis_efektów_inż!$A$10,", "),""),IF(ISERR(FIND(Opis_efektów_inż!$D$11,NieStac!$S34))=FALSE,CONCATENATE(Opis_efektów_inż!$A$11,", "),""),IF(ISERR(FIND(Opis_efektów_inż!$D$12,NieStac!$S34))=FALSE,CONCATENATE(Opis_efektów_inż!$A$12,", "),""),IF(ISERR(FIND(Opis_efektów_inż!$D$13,NieStac!$S34))=FALSE,CONCATENATE(Opis_efektów_inż!$A$13,", "),""),IF(ISERR(FIND(Opis_efektów_inż!$D$14,NieStac!$S34))=FALSE,CONCATENATE(Opis_efektów_inż!$A$14,", "),""),IF(ISERR(FIND(Opis_efektów_inż!$D$15,NieStac!$S34))=FALSE,CONCATENATE(Opis_efektów_inż!$A$15,", "),""),IF(ISERR(FIND(Opis_efektów_inż!$D$16,NieStac!$S34))=FALSE,CONCATENATE(Opis_efektów_inż!$A$16,", "),""),IF(ISERR(FIND(Opis_efektów_inż!$D$17,NieStac!$S34))=FALSE,CONCATENATE(Opis_efektów_inż!$A$17,", "),""))</f>
        <v/>
      </c>
      <c r="D26" s="136"/>
    </row>
    <row r="27" spans="1:4">
      <c r="A27" s="94"/>
      <c r="B27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27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27" s="136"/>
    </row>
    <row r="28" spans="1:4" hidden="1">
      <c r="A28" s="94" t="e">
        <f>#REF!</f>
        <v>#REF!</v>
      </c>
      <c r="B28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28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28" s="136"/>
    </row>
    <row r="29" spans="1:4" hidden="1">
      <c r="A29" s="94" t="e">
        <f>#REF!</f>
        <v>#REF!</v>
      </c>
      <c r="B29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29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29" s="136"/>
    </row>
    <row r="30" spans="1:4">
      <c r="A30" s="171" t="str">
        <f>NieStac!$C39</f>
        <v>Semestr 3:</v>
      </c>
      <c r="B30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30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30" s="136"/>
    </row>
    <row r="31" spans="1:4" hidden="1">
      <c r="A31" s="94" t="e">
        <f>#REF!</f>
        <v>#REF!</v>
      </c>
      <c r="B31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31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31" s="136"/>
    </row>
    <row r="32" spans="1:4">
      <c r="A32" s="94" t="str">
        <f>NieStac!$C41</f>
        <v>Pracownia badawczo-rozwojowa</v>
      </c>
      <c r="B32" s="136" t="str">
        <f>CONCATENATE(IF(ISERR(FIND(Opis_efektów_inż!$D$5,NieStac!$R41))=FALSE,CONCATENATE(Opis_efektów_inż!$A$5,", "),""),IF(ISERR(FIND(Opis_efektów_inż!$D$6,NieStac!$R41))=FALSE,CONCATENATE(Opis_efektów_inż!$A$6,", "),""))</f>
        <v/>
      </c>
      <c r="C32" s="135" t="str">
        <f>CONCATENATE(IF(ISERR(FIND(Opis_efektów_inż!$D$8,NieStac!$S41))=FALSE,CONCATENATE(Opis_efektów_inż!$A$8,", "),""),IF(ISERR(FIND(Opis_efektów_inż!$D$9,NieStac!$S41))=FALSE,CONCATENATE(Opis_efektów_inż!$A$9,", "),""),IF(ISERR(FIND(Opis_efektów_inż!$D$10,NieStac!$S41))=FALSE,CONCATENATE(Opis_efektów_inż!$A$10,", "),""),IF(ISERR(FIND(Opis_efektów_inż!$D$11,NieStac!$S41))=FALSE,CONCATENATE(Opis_efektów_inż!$A$11,", "),""),IF(ISERR(FIND(Opis_efektów_inż!$D$12,NieStac!$S41))=FALSE,CONCATENATE(Opis_efektów_inż!$A$12,", "),""),IF(ISERR(FIND(Opis_efektów_inż!$D$13,NieStac!$S41))=FALSE,CONCATENATE(Opis_efektów_inż!$A$13,", "),""),IF(ISERR(FIND(Opis_efektów_inż!$D$14,NieStac!$S41))=FALSE,CONCATENATE(Opis_efektów_inż!$A$14,", "),""),IF(ISERR(FIND(Opis_efektów_inż!$D$15,NieStac!$S41))=FALSE,CONCATENATE(Opis_efektów_inż!$A$15,", "),""),IF(ISERR(FIND(Opis_efektów_inż!$D$16,NieStac!$S41))=FALSE,CONCATENATE(Opis_efektów_inż!$A$16,", "),""),IF(ISERR(FIND(Opis_efektów_inż!$D$17,NieStac!$S41))=FALSE,CONCATENATE(Opis_efektów_inż!$A$17,", "),""))</f>
        <v/>
      </c>
      <c r="D32" s="136"/>
    </row>
    <row r="33" spans="1:4">
      <c r="A33" s="94" t="str">
        <f>NieStac!$C42</f>
        <v>Sterowanie adaptacyjne i odporne</v>
      </c>
      <c r="B33" s="136" t="str">
        <f>CONCATENATE(IF(ISERR(FIND(Opis_efektów_inż!$D$5,NieStac!$R42))=FALSE,CONCATENATE(Opis_efektów_inż!$A$5,", "),""),IF(ISERR(FIND(Opis_efektów_inż!$D$6,NieStac!$R42))=FALSE,CONCATENATE(Opis_efektów_inż!$A$6,", "),""))</f>
        <v/>
      </c>
      <c r="C33" s="135" t="str">
        <f>CONCATENATE(IF(ISERR(FIND(Opis_efektów_inż!$D$8,NieStac!$S42))=FALSE,CONCATENATE(Opis_efektów_inż!$A$8,", "),""),IF(ISERR(FIND(Opis_efektów_inż!$D$9,NieStac!$S42))=FALSE,CONCATENATE(Opis_efektów_inż!$A$9,", "),""),IF(ISERR(FIND(Opis_efektów_inż!$D$10,NieStac!$S42))=FALSE,CONCATENATE(Opis_efektów_inż!$A$10,", "),""),IF(ISERR(FIND(Opis_efektów_inż!$D$11,NieStac!$S42))=FALSE,CONCATENATE(Opis_efektów_inż!$A$11,", "),""),IF(ISERR(FIND(Opis_efektów_inż!$D$12,NieStac!$S42))=FALSE,CONCATENATE(Opis_efektów_inż!$A$12,", "),""),IF(ISERR(FIND(Opis_efektów_inż!$D$13,NieStac!$S42))=FALSE,CONCATENATE(Opis_efektów_inż!$A$13,", "),""),IF(ISERR(FIND(Opis_efektów_inż!$D$14,NieStac!$S42))=FALSE,CONCATENATE(Opis_efektów_inż!$A$14,", "),""),IF(ISERR(FIND(Opis_efektów_inż!$D$15,NieStac!$S42))=FALSE,CONCATENATE(Opis_efektów_inż!$A$15,", "),""),IF(ISERR(FIND(Opis_efektów_inż!$D$16,NieStac!$S42))=FALSE,CONCATENATE(Opis_efektów_inż!$A$16,", "),""),IF(ISERR(FIND(Opis_efektów_inż!$D$17,NieStac!$S42))=FALSE,CONCATENATE(Opis_efektów_inż!$A$17,", "),""))</f>
        <v xml:space="preserve">K2_U10, </v>
      </c>
      <c r="D33" s="136"/>
    </row>
    <row r="34" spans="1:4" ht="51">
      <c r="A34" s="94" t="str">
        <f>NieStac!$C43</f>
        <v>Obieralny 2: Systemy sterowania urządzeń mobilnych i bezzałogowych / Identyfikacja i sterowanie robotami latajacymi</v>
      </c>
      <c r="B34" s="136" t="str">
        <f>CONCATENATE(IF(ISERR(FIND(Opis_efektów_inż!$D$5,NieStac!$R43))=FALSE,CONCATENATE(Opis_efektów_inż!$A$5,", "),""),IF(ISERR(FIND(Opis_efektów_inż!$D$6,NieStac!$R43))=FALSE,CONCATENATE(Opis_efektów_inż!$A$6,", "),""))</f>
        <v/>
      </c>
      <c r="C34" s="135" t="str">
        <f>CONCATENATE(IF(ISERR(FIND(Opis_efektów_inż!$D$8,NieStac!$S43))=FALSE,CONCATENATE(Opis_efektów_inż!$A$8,", "),""),IF(ISERR(FIND(Opis_efektów_inż!$D$9,NieStac!$S43))=FALSE,CONCATENATE(Opis_efektów_inż!$A$9,", "),""),IF(ISERR(FIND(Opis_efektów_inż!$D$10,NieStac!$S43))=FALSE,CONCATENATE(Opis_efektów_inż!$A$10,", "),""),IF(ISERR(FIND(Opis_efektów_inż!$D$11,NieStac!$S43))=FALSE,CONCATENATE(Opis_efektów_inż!$A$11,", "),""),IF(ISERR(FIND(Opis_efektów_inż!$D$12,NieStac!$S43))=FALSE,CONCATENATE(Opis_efektów_inż!$A$12,", "),""),IF(ISERR(FIND(Opis_efektów_inż!$D$13,NieStac!$S43))=FALSE,CONCATENATE(Opis_efektów_inż!$A$13,", "),""),IF(ISERR(FIND(Opis_efektów_inż!$D$14,NieStac!$S43))=FALSE,CONCATENATE(Opis_efektów_inż!$A$14,", "),""),IF(ISERR(FIND(Opis_efektów_inż!$D$15,NieStac!$S43))=FALSE,CONCATENATE(Opis_efektów_inż!$A$15,", "),""),IF(ISERR(FIND(Opis_efektów_inż!$D$16,NieStac!$S43))=FALSE,CONCATENATE(Opis_efektów_inż!$A$16,", "),""),IF(ISERR(FIND(Opis_efektów_inż!$D$17,NieStac!$S43))=FALSE,CONCATENATE(Opis_efektów_inż!$A$17,", "),""))</f>
        <v xml:space="preserve">K2_U10, K2_U12, </v>
      </c>
      <c r="D34" s="136"/>
    </row>
    <row r="35" spans="1:4" ht="25.5">
      <c r="A35" s="94" t="str">
        <f>NieStac!$C44</f>
        <v>Wybrane zagadnienia uczenia maszynowego</v>
      </c>
      <c r="B35" s="136" t="str">
        <f>CONCATENATE(IF(ISERR(FIND(Opis_efektów_inż!$D$5,NieStac!$R44))=FALSE,CONCATENATE(Opis_efektów_inż!$A$5,", "),""),IF(ISERR(FIND(Opis_efektów_inż!$D$6,NieStac!$R44))=FALSE,CONCATENATE(Opis_efektów_inż!$A$6,", "),""))</f>
        <v/>
      </c>
      <c r="C35" s="135" t="str">
        <f>CONCATENATE(IF(ISERR(FIND(Opis_efektów_inż!$D$8,NieStac!$S44))=FALSE,CONCATENATE(Opis_efektów_inż!$A$8,", "),""),IF(ISERR(FIND(Opis_efektów_inż!$D$9,NieStac!$S44))=FALSE,CONCATENATE(Opis_efektów_inż!$A$9,", "),""),IF(ISERR(FIND(Opis_efektów_inż!$D$10,NieStac!$S44))=FALSE,CONCATENATE(Opis_efektów_inż!$A$10,", "),""),IF(ISERR(FIND(Opis_efektów_inż!$D$11,NieStac!$S44))=FALSE,CONCATENATE(Opis_efektów_inż!$A$11,", "),""),IF(ISERR(FIND(Opis_efektów_inż!$D$12,NieStac!$S44))=FALSE,CONCATENATE(Opis_efektów_inż!$A$12,", "),""),IF(ISERR(FIND(Opis_efektów_inż!$D$13,NieStac!$S44))=FALSE,CONCATENATE(Opis_efektów_inż!$A$13,", "),""),IF(ISERR(FIND(Opis_efektów_inż!$D$14,NieStac!$S44))=FALSE,CONCATENATE(Opis_efektów_inż!$A$14,", "),""),IF(ISERR(FIND(Opis_efektów_inż!$D$15,NieStac!$S44))=FALSE,CONCATENATE(Opis_efektów_inż!$A$15,", "),""),IF(ISERR(FIND(Opis_efektów_inż!$D$16,NieStac!$S44))=FALSE,CONCATENATE(Opis_efektów_inż!$A$16,", "),""),IF(ISERR(FIND(Opis_efektów_inż!$D$17,NieStac!$S44))=FALSE,CONCATENATE(Opis_efektów_inż!$A$17,", "),""))</f>
        <v/>
      </c>
      <c r="D35" s="136"/>
    </row>
    <row r="36" spans="1:4" ht="25.5">
      <c r="A36" s="94" t="str">
        <f>NieStac!$C45</f>
        <v>Zaawansowane  systemy  diagnostyki  i  monitorowania</v>
      </c>
      <c r="B36" s="136" t="str">
        <f>CONCATENATE(IF(ISERR(FIND(Opis_efektów_inż!$D$5,NieStac!$R45))=FALSE,CONCATENATE(Opis_efektów_inż!$A$5,", "),""),IF(ISERR(FIND(Opis_efektów_inż!$D$6,NieStac!$R45))=FALSE,CONCATENATE(Opis_efektów_inż!$A$6,", "),""))</f>
        <v xml:space="preserve">K2_W13, </v>
      </c>
      <c r="C36" s="135" t="str">
        <f>CONCATENATE(IF(ISERR(FIND(Opis_efektów_inż!$D$8,NieStac!$S45))=FALSE,CONCATENATE(Opis_efektów_inż!$A$8,", "),""),IF(ISERR(FIND(Opis_efektów_inż!$D$9,NieStac!$S45))=FALSE,CONCATENATE(Opis_efektów_inż!$A$9,", "),""),IF(ISERR(FIND(Opis_efektów_inż!$D$10,NieStac!$S45))=FALSE,CONCATENATE(Opis_efektów_inż!$A$10,", "),""),IF(ISERR(FIND(Opis_efektów_inż!$D$11,NieStac!$S45))=FALSE,CONCATENATE(Opis_efektów_inż!$A$11,", "),""),IF(ISERR(FIND(Opis_efektów_inż!$D$12,NieStac!$S45))=FALSE,CONCATENATE(Opis_efektów_inż!$A$12,", "),""),IF(ISERR(FIND(Opis_efektów_inż!$D$13,NieStac!$S45))=FALSE,CONCATENATE(Opis_efektów_inż!$A$13,", "),""),IF(ISERR(FIND(Opis_efektów_inż!$D$14,NieStac!$S45))=FALSE,CONCATENATE(Opis_efektów_inż!$A$14,", "),""),IF(ISERR(FIND(Opis_efektów_inż!$D$15,NieStac!$S45))=FALSE,CONCATENATE(Opis_efektów_inż!$A$15,", "),""),IF(ISERR(FIND(Opis_efektów_inż!$D$16,NieStac!$S45))=FALSE,CONCATENATE(Opis_efektów_inż!$A$16,", "),""),IF(ISERR(FIND(Opis_efektów_inż!$D$17,NieStac!$S45))=FALSE,CONCATENATE(Opis_efektów_inż!$A$17,", "),""))</f>
        <v/>
      </c>
      <c r="D36" s="136"/>
    </row>
    <row r="37" spans="1:4" ht="25.5">
      <c r="A37" s="94" t="str">
        <f>NieStac!$C46</f>
        <v>Narzędzia i metody programowania robotów autonomicznych</v>
      </c>
      <c r="B37" s="136" t="str">
        <f>CONCATENATE(IF(ISERR(FIND(Opis_efektów_inż!$D$5,NieStac!$R46))=FALSE,CONCATENATE(Opis_efektów_inż!$A$5,", "),""),IF(ISERR(FIND(Opis_efektów_inż!$D$6,NieStac!$R46))=FALSE,CONCATENATE(Opis_efektów_inż!$A$6,", "),""))</f>
        <v/>
      </c>
      <c r="C37" s="135" t="str">
        <f>CONCATENATE(IF(ISERR(FIND(Opis_efektów_inż!$D$8,NieStac!$S46))=FALSE,CONCATENATE(Opis_efektów_inż!$A$8,", "),""),IF(ISERR(FIND(Opis_efektów_inż!$D$9,NieStac!$S46))=FALSE,CONCATENATE(Opis_efektów_inż!$A$9,", "),""),IF(ISERR(FIND(Opis_efektów_inż!$D$10,NieStac!$S46))=FALSE,CONCATENATE(Opis_efektów_inż!$A$10,", "),""),IF(ISERR(FIND(Opis_efektów_inż!$D$11,NieStac!$S46))=FALSE,CONCATENATE(Opis_efektów_inż!$A$11,", "),""),IF(ISERR(FIND(Opis_efektów_inż!$D$12,NieStac!$S46))=FALSE,CONCATENATE(Opis_efektów_inż!$A$12,", "),""),IF(ISERR(FIND(Opis_efektów_inż!$D$13,NieStac!$S46))=FALSE,CONCATENATE(Opis_efektów_inż!$A$13,", "),""),IF(ISERR(FIND(Opis_efektów_inż!$D$14,NieStac!$S46))=FALSE,CONCATENATE(Opis_efektów_inż!$A$14,", "),""),IF(ISERR(FIND(Opis_efektów_inż!$D$15,NieStac!$S46))=FALSE,CONCATENATE(Opis_efektów_inż!$A$15,", "),""),IF(ISERR(FIND(Opis_efektów_inż!$D$16,NieStac!$S46))=FALSE,CONCATENATE(Opis_efektów_inż!$A$16,", "),""),IF(ISERR(FIND(Opis_efektów_inż!$D$17,NieStac!$S46))=FALSE,CONCATENATE(Opis_efektów_inż!$A$17,", "),""))</f>
        <v xml:space="preserve">K2_U12, </v>
      </c>
      <c r="D37" s="136"/>
    </row>
    <row r="38" spans="1:4">
      <c r="A38" s="94" t="str">
        <f>NieStac!$C47</f>
        <v>Język obcy</v>
      </c>
      <c r="B38" s="136" t="str">
        <f>CONCATENATE(IF(ISERR(FIND(Opis_efektów_inż!$D$5,NieStac!$R47))=FALSE,CONCATENATE(Opis_efektów_inż!$A$5,", "),""),IF(ISERR(FIND(Opis_efektów_inż!$D$6,NieStac!$R47))=FALSE,CONCATENATE(Opis_efektów_inż!$A$6,", "),""))</f>
        <v/>
      </c>
      <c r="C38" s="135" t="str">
        <f>CONCATENATE(IF(ISERR(FIND(Opis_efektów_inż!$D$8,NieStac!$S47))=FALSE,CONCATENATE(Opis_efektów_inż!$A$8,", "),""),IF(ISERR(FIND(Opis_efektów_inż!$D$9,NieStac!$S47))=FALSE,CONCATENATE(Opis_efektów_inż!$A$9,", "),""),IF(ISERR(FIND(Opis_efektów_inż!$D$10,NieStac!$S47))=FALSE,CONCATENATE(Opis_efektów_inż!$A$10,", "),""),IF(ISERR(FIND(Opis_efektów_inż!$D$11,NieStac!$S47))=FALSE,CONCATENATE(Opis_efektów_inż!$A$11,", "),""),IF(ISERR(FIND(Opis_efektów_inż!$D$12,NieStac!$S47))=FALSE,CONCATENATE(Opis_efektów_inż!$A$12,", "),""),IF(ISERR(FIND(Opis_efektów_inż!$D$13,NieStac!$S47))=FALSE,CONCATENATE(Opis_efektów_inż!$A$13,", "),""),IF(ISERR(FIND(Opis_efektów_inż!$D$14,NieStac!$S47))=FALSE,CONCATENATE(Opis_efektów_inż!$A$14,", "),""),IF(ISERR(FIND(Opis_efektów_inż!$D$15,NieStac!$S47))=FALSE,CONCATENATE(Opis_efektów_inż!$A$15,", "),""),IF(ISERR(FIND(Opis_efektów_inż!$D$16,NieStac!$S47))=FALSE,CONCATENATE(Opis_efektów_inż!$A$16,", "),""),IF(ISERR(FIND(Opis_efektów_inż!$D$17,NieStac!$S47))=FALSE,CONCATENATE(Opis_efektów_inż!$A$17,", "),""))</f>
        <v/>
      </c>
      <c r="D38" s="136"/>
    </row>
    <row r="39" spans="1:4">
      <c r="A39" s="94"/>
      <c r="B39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39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39" s="136"/>
    </row>
    <row r="40" spans="1:4" hidden="1">
      <c r="A40" s="94" t="e">
        <f>#REF!</f>
        <v>#REF!</v>
      </c>
      <c r="B40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40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40" s="136"/>
    </row>
    <row r="41" spans="1:4" hidden="1">
      <c r="A41" s="94" t="e">
        <f>#REF!</f>
        <v>#REF!</v>
      </c>
      <c r="B41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41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41" s="136"/>
    </row>
    <row r="42" spans="1:4">
      <c r="A42" s="171" t="str">
        <f>NieStac!$C50</f>
        <v>Semestr 4:</v>
      </c>
      <c r="B42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42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42" s="136"/>
    </row>
    <row r="43" spans="1:4" hidden="1">
      <c r="A43" s="94" t="e">
        <f>#REF!</f>
        <v>#REF!</v>
      </c>
      <c r="B43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43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43" s="136"/>
    </row>
    <row r="44" spans="1:4" ht="25.5">
      <c r="A44" s="94" t="str">
        <f>NieStac!$C52</f>
        <v xml:space="preserve">Inteligentne  systemy  pomiaru  i  sterowania  </v>
      </c>
      <c r="B44" s="136" t="str">
        <f>CONCATENATE(IF(ISERR(FIND(Opis_efektów_inż!$D$5,NieStac!$R52))=FALSE,CONCATENATE(Opis_efektów_inż!$A$5,", "),""),IF(ISERR(FIND(Opis_efektów_inż!$D$6,NieStac!$R52))=FALSE,CONCATENATE(Opis_efektów_inż!$A$6,", "),""))</f>
        <v/>
      </c>
      <c r="C44" s="135" t="str">
        <f>CONCATENATE(IF(ISERR(FIND(Opis_efektów_inż!$D$8,NieStac!$S52))=FALSE,CONCATENATE(Opis_efektów_inż!$A$8,", "),""),IF(ISERR(FIND(Opis_efektów_inż!$D$9,NieStac!$S52))=FALSE,CONCATENATE(Opis_efektów_inż!$A$9,", "),""),IF(ISERR(FIND(Opis_efektów_inż!$D$10,NieStac!$S52))=FALSE,CONCATENATE(Opis_efektów_inż!$A$10,", "),""),IF(ISERR(FIND(Opis_efektów_inż!$D$11,NieStac!$S52))=FALSE,CONCATENATE(Opis_efektów_inż!$A$11,", "),""),IF(ISERR(FIND(Opis_efektów_inż!$D$12,NieStac!$S52))=FALSE,CONCATENATE(Opis_efektów_inż!$A$12,", "),""),IF(ISERR(FIND(Opis_efektów_inż!$D$13,NieStac!$S52))=FALSE,CONCATENATE(Opis_efektów_inż!$A$13,", "),""),IF(ISERR(FIND(Opis_efektów_inż!$D$14,NieStac!$S52))=FALSE,CONCATENATE(Opis_efektów_inż!$A$14,", "),""),IF(ISERR(FIND(Opis_efektów_inż!$D$15,NieStac!$S52))=FALSE,CONCATENATE(Opis_efektów_inż!$A$15,", "),""),IF(ISERR(FIND(Opis_efektów_inż!$D$16,NieStac!$S52))=FALSE,CONCATENATE(Opis_efektów_inż!$A$16,", "),""),IF(ISERR(FIND(Opis_efektów_inż!$D$17,NieStac!$S52))=FALSE,CONCATENATE(Opis_efektów_inż!$A$17,", "),""))</f>
        <v xml:space="preserve">K2_U9, K2_U10, </v>
      </c>
      <c r="D44" s="136"/>
    </row>
    <row r="45" spans="1:4">
      <c r="A45" s="94" t="str">
        <f>NieStac!$C53</f>
        <v>Seminarium dylomowe</v>
      </c>
      <c r="B45" s="136" t="str">
        <f>CONCATENATE(IF(ISERR(FIND(Opis_efektów_inż!$D$5,NieStac!$R53))=FALSE,CONCATENATE(Opis_efektów_inż!$A$5,", "),""),IF(ISERR(FIND(Opis_efektów_inż!$D$6,NieStac!$R53))=FALSE,CONCATENATE(Opis_efektów_inż!$A$6,", "),""))</f>
        <v/>
      </c>
      <c r="C45" s="135" t="str">
        <f>CONCATENATE(IF(ISERR(FIND(Opis_efektów_inż!$D$8,NieStac!$S53))=FALSE,CONCATENATE(Opis_efektów_inż!$A$8,", "),""),IF(ISERR(FIND(Opis_efektów_inż!$D$9,NieStac!$S53))=FALSE,CONCATENATE(Opis_efektów_inż!$A$9,", "),""),IF(ISERR(FIND(Opis_efektów_inż!$D$10,NieStac!$S53))=FALSE,CONCATENATE(Opis_efektów_inż!$A$10,", "),""),IF(ISERR(FIND(Opis_efektów_inż!$D$11,NieStac!$S53))=FALSE,CONCATENATE(Opis_efektów_inż!$A$11,", "),""),IF(ISERR(FIND(Opis_efektów_inż!$D$12,NieStac!$S53))=FALSE,CONCATENATE(Opis_efektów_inż!$A$12,", "),""),IF(ISERR(FIND(Opis_efektów_inż!$D$13,NieStac!$S53))=FALSE,CONCATENATE(Opis_efektów_inż!$A$13,", "),""),IF(ISERR(FIND(Opis_efektów_inż!$D$14,NieStac!$S53))=FALSE,CONCATENATE(Opis_efektów_inż!$A$14,", "),""),IF(ISERR(FIND(Opis_efektów_inż!$D$15,NieStac!$S53))=FALSE,CONCATENATE(Opis_efektów_inż!$A$15,", "),""),IF(ISERR(FIND(Opis_efektów_inż!$D$16,NieStac!$S53))=FALSE,CONCATENATE(Opis_efektów_inż!$A$16,", "),""),IF(ISERR(FIND(Opis_efektów_inż!$D$17,NieStac!$S53))=FALSE,CONCATENATE(Opis_efektów_inż!$A$17,", "),""))</f>
        <v xml:space="preserve">K2_U14, </v>
      </c>
      <c r="D45" s="136"/>
    </row>
    <row r="46" spans="1:4">
      <c r="A46" s="94" t="str">
        <f>NieStac!$C54</f>
        <v>Przygotowanie pracy magisterskiej</v>
      </c>
      <c r="B46" s="136" t="str">
        <f>CONCATENATE(IF(ISERR(FIND(Opis_efektów_inż!$D$5,NieStac!$R54))=FALSE,CONCATENATE(Opis_efektów_inż!$A$5,", "),""),IF(ISERR(FIND(Opis_efektów_inż!$D$6,NieStac!$R54))=FALSE,CONCATENATE(Opis_efektów_inż!$A$6,", "),""))</f>
        <v/>
      </c>
      <c r="C46" s="135" t="str">
        <f>CONCATENATE(IF(ISERR(FIND(Opis_efektów_inż!$D$8,NieStac!$S54))=FALSE,CONCATENATE(Opis_efektów_inż!$A$8,", "),""),IF(ISERR(FIND(Opis_efektów_inż!$D$9,NieStac!$S54))=FALSE,CONCATENATE(Opis_efektów_inż!$A$9,", "),""),IF(ISERR(FIND(Opis_efektów_inż!$D$10,NieStac!$S54))=FALSE,CONCATENATE(Opis_efektów_inż!$A$10,", "),""),IF(ISERR(FIND(Opis_efektów_inż!$D$11,NieStac!$S54))=FALSE,CONCATENATE(Opis_efektów_inż!$A$11,", "),""),IF(ISERR(FIND(Opis_efektów_inż!$D$12,NieStac!$S54))=FALSE,CONCATENATE(Opis_efektów_inż!$A$12,", "),""),IF(ISERR(FIND(Opis_efektów_inż!$D$13,NieStac!$S54))=FALSE,CONCATENATE(Opis_efektów_inż!$A$13,", "),""),IF(ISERR(FIND(Opis_efektów_inż!$D$14,NieStac!$S54))=FALSE,CONCATENATE(Opis_efektów_inż!$A$14,", "),""),IF(ISERR(FIND(Opis_efektów_inż!$D$15,NieStac!$S54))=FALSE,CONCATENATE(Opis_efektów_inż!$A$15,", "),""),IF(ISERR(FIND(Opis_efektów_inż!$D$16,NieStac!$S54))=FALSE,CONCATENATE(Opis_efektów_inż!$A$16,", "),""),IF(ISERR(FIND(Opis_efektów_inż!$D$17,NieStac!$S54))=FALSE,CONCATENATE(Opis_efektów_inż!$A$17,", "),""))</f>
        <v/>
      </c>
      <c r="D46" s="136"/>
    </row>
    <row r="47" spans="1:4" ht="18" customHeight="1">
      <c r="A47" s="94"/>
      <c r="B47" s="136" t="str">
        <f>CONCATENATE(IF(ISERR(FIND(Opis_efektów_inż!$D$5,#REF!))=FALSE,CONCATENATE(Opis_efektów_inż!$A$5,", "),""),IF(ISERR(FIND(Opis_efektów_inż!$D$6,#REF!))=FALSE,CONCATENATE(Opis_efektów_inż!$A$6,", "),""))</f>
        <v/>
      </c>
      <c r="C47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47" s="136"/>
    </row>
    <row r="48" spans="1:4" hidden="1">
      <c r="A48" s="94" t="e">
        <f>#REF!</f>
        <v>#REF!</v>
      </c>
      <c r="B48" s="136" t="str">
        <f>CONCATENATE(IF(ISERR(FIND(Opis_efektów_inż!$D$5,#REF!))=FALSE,CONCATENATE(Opis_efektów_inż!$A$5,", "),""),IF(ISERR(FIND(Opis_efektów_inż!$D$6,#REF!))=FALSE,CONCATENATE(Opis_efektów_inż!$A$6,", "),""),IF(ISERR(FIND(Opis_efektów_inż!$D$7,#REF!))=FALSE,CONCATENATE(Opis_efektów_inż!$A$7,", "),""),IF(ISERR(FIND(Opis_efektów_inż!$D$8,#REF!))=FALSE,CONCATENATE(Opis_efektów_inż!$A$8,",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"),""),IF(ISERR(FIND(Opis_efektów_inż!$D$18,#REF!))=FALSE,CONCATENATE(Opis_efektów_inż!$A$18,", "),""),IF(ISERR(FIND(Opis_efektów_inż!$D$19,#REF!))=FALSE,CONCATENATE(Opis_efektów_inż!$A$19,", "),""),IF(ISERR(FIND(Opis_efektów_inż!$D$20,#REF!))=FALSE,CONCATENATE(Opis_efektów_inż!$A$20,", "),""))</f>
        <v/>
      </c>
      <c r="C48" s="135" t="str">
        <f>CONCATENATE(IF(ISERR(FIND(Opis_efektów_inż!$D$8,#REF!))=FALSE,CONCATENATE(Opis_efektów_inż!$A$8,", "),""),IF(ISERR(FIND(Opis_efektów_inż!$D$9,#REF!))=FALSE,CONCATENATE(Opis_efektów_inż!$A$9,", "),""),IF(ISERR(FIND(Opis_efektów_inż!$D$10,#REF!))=FALSE,CONCATENATE(Opis_efektów_inż!$A$10,", "),""),IF(ISERR(FIND(Opis_efektów_inż!$D$11,#REF!))=FALSE,CONCATENATE(Opis_efektów_inż!$A$11,", "),""),IF(ISERR(FIND(Opis_efektów_inż!$D$12,#REF!))=FALSE,CONCATENATE(Opis_efektów_inż!$A$12,", "),""),IF(ISERR(FIND(Opis_efektów_inż!$D$13,#REF!))=FALSE,CONCATENATE(Opis_efektów_inż!$A$13,", "),""),IF(ISERR(FIND(Opis_efektów_inż!$D$14,#REF!))=FALSE,CONCATENATE(Opis_efektów_inż!$A$14,", "),""),IF(ISERR(FIND(Opis_efektów_inż!$D$15,#REF!))=FALSE,CONCATENATE(Opis_efektów_inż!$A$15,", "),""),IF(ISERR(FIND(Opis_efektów_inż!$D$16,#REF!))=FALSE,CONCATENATE(Opis_efektów_inż!$A$16,", "),""),IF(ISERR(FIND(Opis_efektów_inż!$D$17,#REF!))=FALSE,CONCATENATE(Opis_efektów_inż!$A$17,", "),""))</f>
        <v/>
      </c>
      <c r="D48" s="136" t="str">
        <f>CONCATENATE(IF(ISERR(FIND(Opis_efektów_inż!$D$42,#REF!))=FALSE,CONCATENATE(Opis_efektów_inż!$A$42,", "),""),IF(ISERR(FIND(Opis_efektów_inż!$D$43,#REF!))=FALSE,CONCATENATE(Opis_efektów_inż!$A$43,", "),""),IF(ISERR(FIND(Opis_efektów_inż!$D$44,#REF!))=FALSE,CONCATENATE(Opis_efektów_inż!$A$44,", "),""))</f>
        <v/>
      </c>
    </row>
  </sheetData>
  <mergeCells count="1">
    <mergeCell ref="A1:D1"/>
  </mergeCells>
  <phoneticPr fontId="33" type="noConversion"/>
  <conditionalFormatting sqref="D4:D48">
    <cfRule type="expression" dxfId="2" priority="7" stopIfTrue="1">
      <formula>#REF!="Inne?"</formula>
    </cfRule>
  </conditionalFormatting>
  <conditionalFormatting sqref="C4:C5">
    <cfRule type="expression" dxfId="1" priority="8" stopIfTrue="1">
      <formula>#REF!="Kier?"</formula>
    </cfRule>
  </conditionalFormatting>
  <conditionalFormatting sqref="B4:B48">
    <cfRule type="expression" dxfId="0" priority="9" stopIfTrue="1">
      <formula>#REF!="Podst?"</formula>
    </cfRule>
  </conditionalFormatting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D48"/>
  <sheetViews>
    <sheetView workbookViewId="0">
      <selection activeCell="A4" sqref="A4:D4"/>
    </sheetView>
  </sheetViews>
  <sheetFormatPr defaultRowHeight="12.75"/>
  <cols>
    <col min="2" max="3" width="40.7109375" customWidth="1"/>
  </cols>
  <sheetData>
    <row r="1" spans="1:4" ht="39" customHeight="1">
      <c r="A1" s="313" t="s">
        <v>283</v>
      </c>
      <c r="B1" s="314"/>
      <c r="C1" s="314"/>
      <c r="D1" s="315"/>
    </row>
    <row r="2" spans="1:4" ht="15">
      <c r="A2" s="316" t="s">
        <v>175</v>
      </c>
      <c r="B2" s="317"/>
      <c r="C2" s="317"/>
      <c r="D2" s="318"/>
    </row>
    <row r="3" spans="1:4" ht="70.150000000000006" customHeight="1">
      <c r="A3" s="237" t="s">
        <v>176</v>
      </c>
      <c r="B3" s="238" t="s">
        <v>286</v>
      </c>
      <c r="C3" s="239" t="s">
        <v>284</v>
      </c>
      <c r="D3" s="303" t="s">
        <v>285</v>
      </c>
    </row>
    <row r="4" spans="1:4" ht="15" customHeight="1">
      <c r="A4" s="319" t="s">
        <v>37</v>
      </c>
      <c r="B4" s="320"/>
      <c r="C4" s="320"/>
      <c r="D4" s="321"/>
    </row>
    <row r="5" spans="1:4" s="13" customFormat="1" ht="45">
      <c r="A5" s="240" t="s">
        <v>106</v>
      </c>
      <c r="B5" s="241" t="s">
        <v>177</v>
      </c>
      <c r="C5" s="242" t="s">
        <v>7</v>
      </c>
      <c r="D5" s="240" t="s">
        <v>106</v>
      </c>
    </row>
    <row r="6" spans="1:4" s="13" customFormat="1" ht="45">
      <c r="A6" s="243" t="s">
        <v>110</v>
      </c>
      <c r="B6" s="266" t="s">
        <v>185</v>
      </c>
      <c r="C6" s="244" t="s">
        <v>10</v>
      </c>
      <c r="D6" s="245" t="s">
        <v>110</v>
      </c>
    </row>
    <row r="7" spans="1:4" s="13" customFormat="1" ht="15">
      <c r="A7" s="322" t="s">
        <v>178</v>
      </c>
      <c r="B7" s="323"/>
      <c r="C7" s="324"/>
      <c r="D7" s="325"/>
    </row>
    <row r="8" spans="1:4" s="13" customFormat="1" ht="60">
      <c r="A8" s="246" t="s">
        <v>120</v>
      </c>
      <c r="B8" s="326" t="s">
        <v>179</v>
      </c>
      <c r="C8" s="247" t="s">
        <v>19</v>
      </c>
      <c r="D8" s="246" t="s">
        <v>120</v>
      </c>
    </row>
    <row r="9" spans="1:4" s="13" customFormat="1" ht="60">
      <c r="A9" s="248" t="s">
        <v>122</v>
      </c>
      <c r="B9" s="327"/>
      <c r="C9" s="247" t="s">
        <v>21</v>
      </c>
      <c r="D9" s="248" t="s">
        <v>122</v>
      </c>
    </row>
    <row r="10" spans="1:4" s="13" customFormat="1" ht="75">
      <c r="A10" s="248" t="s">
        <v>121</v>
      </c>
      <c r="B10" s="328"/>
      <c r="C10" s="247" t="s">
        <v>20</v>
      </c>
      <c r="D10" s="248" t="s">
        <v>121</v>
      </c>
    </row>
    <row r="11" spans="1:4" s="13" customFormat="1" ht="57.6" customHeight="1">
      <c r="A11" s="249" t="s">
        <v>129</v>
      </c>
      <c r="B11" s="326" t="s">
        <v>180</v>
      </c>
      <c r="C11" s="247" t="s">
        <v>27</v>
      </c>
      <c r="D11" s="249" t="s">
        <v>129</v>
      </c>
    </row>
    <row r="12" spans="1:4" s="13" customFormat="1" ht="73.150000000000006" customHeight="1">
      <c r="A12" s="248" t="s">
        <v>125</v>
      </c>
      <c r="B12" s="327"/>
      <c r="C12" s="247" t="s">
        <v>181</v>
      </c>
      <c r="D12" s="248" t="s">
        <v>125</v>
      </c>
    </row>
    <row r="13" spans="1:4" s="13" customFormat="1" ht="90">
      <c r="A13" s="248" t="s">
        <v>130</v>
      </c>
      <c r="B13" s="329" t="s">
        <v>182</v>
      </c>
      <c r="C13" s="247" t="s">
        <v>79</v>
      </c>
      <c r="D13" s="248" t="s">
        <v>130</v>
      </c>
    </row>
    <row r="14" spans="1:4" s="13" customFormat="1" ht="60">
      <c r="A14" s="248" t="s">
        <v>131</v>
      </c>
      <c r="B14" s="330"/>
      <c r="C14" s="247" t="s">
        <v>166</v>
      </c>
      <c r="D14" s="248" t="s">
        <v>131</v>
      </c>
    </row>
    <row r="15" spans="1:4" s="13" customFormat="1" ht="30">
      <c r="A15" s="249" t="s">
        <v>123</v>
      </c>
      <c r="B15" s="326" t="s">
        <v>183</v>
      </c>
      <c r="C15" s="250" t="s">
        <v>22</v>
      </c>
      <c r="D15" s="249" t="s">
        <v>123</v>
      </c>
    </row>
    <row r="16" spans="1:4" s="13" customFormat="1" ht="76.900000000000006" customHeight="1">
      <c r="A16" s="248" t="s">
        <v>124</v>
      </c>
      <c r="B16" s="327"/>
      <c r="C16" s="250" t="s">
        <v>23</v>
      </c>
      <c r="D16" s="248" t="s">
        <v>124</v>
      </c>
    </row>
    <row r="17" spans="1:4" s="13" customFormat="1" ht="48.6" customHeight="1">
      <c r="A17" s="248" t="s">
        <v>134</v>
      </c>
      <c r="B17" s="328"/>
      <c r="C17" s="250" t="s">
        <v>184</v>
      </c>
      <c r="D17" s="248" t="s">
        <v>134</v>
      </c>
    </row>
    <row r="18" spans="1:4" s="13" customFormat="1">
      <c r="A18" s="251"/>
      <c r="B18" s="252"/>
      <c r="C18" s="253"/>
      <c r="D18" s="251"/>
    </row>
    <row r="19" spans="1:4" s="13" customFormat="1">
      <c r="A19" s="254"/>
      <c r="B19" s="252"/>
      <c r="C19" s="255"/>
      <c r="D19" s="254"/>
    </row>
    <row r="20" spans="1:4" s="13" customFormat="1">
      <c r="A20" s="251"/>
      <c r="B20" s="256"/>
      <c r="C20" s="257"/>
      <c r="D20" s="258"/>
    </row>
    <row r="21" spans="1:4" s="13" customFormat="1" ht="19.5">
      <c r="A21" s="312"/>
      <c r="B21" s="312"/>
      <c r="C21" s="312"/>
      <c r="D21" s="312"/>
    </row>
    <row r="22" spans="1:4" s="13" customFormat="1">
      <c r="A22" s="259"/>
      <c r="B22" s="260"/>
      <c r="C22" s="261"/>
      <c r="D22" s="258"/>
    </row>
    <row r="23" spans="1:4" s="13" customFormat="1">
      <c r="A23" s="259"/>
      <c r="B23" s="260"/>
      <c r="C23" s="261"/>
      <c r="D23" s="258"/>
    </row>
    <row r="24" spans="1:4" s="13" customFormat="1">
      <c r="A24" s="259"/>
      <c r="B24" s="260"/>
      <c r="C24" s="262"/>
      <c r="D24" s="258"/>
    </row>
    <row r="25" spans="1:4" s="13" customFormat="1">
      <c r="A25" s="259"/>
      <c r="B25" s="260"/>
      <c r="C25" s="263"/>
      <c r="D25" s="258"/>
    </row>
    <row r="26" spans="1:4" s="13" customFormat="1">
      <c r="A26" s="259"/>
      <c r="B26" s="260"/>
      <c r="C26" s="262"/>
      <c r="D26" s="258"/>
    </row>
    <row r="27" spans="1:4" s="13" customFormat="1">
      <c r="A27" s="259"/>
      <c r="B27" s="260"/>
      <c r="C27" s="257"/>
      <c r="D27" s="264"/>
    </row>
    <row r="28" spans="1:4" s="13" customFormat="1">
      <c r="A28" s="259"/>
      <c r="B28" s="260"/>
      <c r="C28" s="262"/>
      <c r="D28" s="258"/>
    </row>
    <row r="29" spans="1:4" s="13" customFormat="1">
      <c r="A29" s="259"/>
      <c r="B29" s="260"/>
      <c r="C29" s="262"/>
      <c r="D29" s="258"/>
    </row>
    <row r="30" spans="1:4" s="13" customFormat="1">
      <c r="A30" s="259"/>
      <c r="B30" s="260"/>
      <c r="C30" s="261"/>
      <c r="D30" s="258"/>
    </row>
    <row r="31" spans="1:4" s="13" customFormat="1">
      <c r="A31" s="259"/>
      <c r="B31" s="260"/>
      <c r="C31" s="255"/>
      <c r="D31" s="258"/>
    </row>
    <row r="32" spans="1:4" s="13" customFormat="1">
      <c r="A32" s="259"/>
      <c r="B32" s="260"/>
      <c r="C32" s="255"/>
      <c r="D32" s="258"/>
    </row>
    <row r="33" spans="1:4" s="13" customFormat="1">
      <c r="A33" s="259"/>
      <c r="B33" s="260"/>
      <c r="C33" s="257"/>
      <c r="D33" s="258"/>
    </row>
    <row r="34" spans="1:4" s="13" customFormat="1">
      <c r="A34" s="259"/>
      <c r="B34" s="260"/>
      <c r="C34" s="262"/>
      <c r="D34" s="258"/>
    </row>
    <row r="35" spans="1:4" s="13" customFormat="1">
      <c r="A35" s="259"/>
      <c r="B35" s="260"/>
      <c r="C35" s="255"/>
      <c r="D35" s="258"/>
    </row>
    <row r="36" spans="1:4" s="13" customFormat="1">
      <c r="A36" s="259"/>
      <c r="B36" s="260"/>
      <c r="C36" s="262"/>
      <c r="D36" s="258"/>
    </row>
    <row r="37" spans="1:4" s="13" customFormat="1">
      <c r="A37" s="259"/>
      <c r="B37" s="260"/>
      <c r="C37" s="262"/>
      <c r="D37" s="258"/>
    </row>
    <row r="38" spans="1:4" s="13" customFormat="1">
      <c r="A38" s="259"/>
      <c r="B38" s="260"/>
      <c r="C38" s="263"/>
      <c r="D38" s="258"/>
    </row>
    <row r="39" spans="1:4" s="13" customFormat="1">
      <c r="A39" s="259"/>
      <c r="B39" s="260"/>
      <c r="C39" s="255"/>
      <c r="D39" s="258"/>
    </row>
    <row r="40" spans="1:4" s="13" customFormat="1" ht="38.25" customHeight="1">
      <c r="A40" s="259"/>
      <c r="B40" s="260"/>
      <c r="C40" s="255"/>
      <c r="D40" s="258"/>
    </row>
    <row r="41" spans="1:4" s="13" customFormat="1" ht="19.5">
      <c r="A41" s="312"/>
      <c r="B41" s="312"/>
      <c r="C41" s="312"/>
      <c r="D41" s="312"/>
    </row>
    <row r="42" spans="1:4" s="13" customFormat="1" ht="68.25" customHeight="1">
      <c r="A42" s="259"/>
      <c r="B42" s="260"/>
      <c r="C42" s="265"/>
      <c r="D42" s="258"/>
    </row>
    <row r="43" spans="1:4" ht="63.75" customHeight="1">
      <c r="A43" s="259"/>
      <c r="B43" s="260"/>
      <c r="C43" s="265"/>
      <c r="D43" s="258"/>
    </row>
    <row r="44" spans="1:4">
      <c r="A44" s="259"/>
      <c r="B44" s="260"/>
      <c r="C44" s="265"/>
      <c r="D44" s="264"/>
    </row>
    <row r="45" spans="1:4">
      <c r="A45" s="192"/>
      <c r="B45" s="192"/>
      <c r="C45" s="192"/>
      <c r="D45" s="192"/>
    </row>
    <row r="46" spans="1:4">
      <c r="A46" s="192"/>
      <c r="B46" s="192"/>
      <c r="C46" s="192"/>
      <c r="D46" s="192"/>
    </row>
    <row r="47" spans="1:4">
      <c r="A47" s="192"/>
      <c r="B47" s="192"/>
      <c r="C47" s="192"/>
      <c r="D47" s="192"/>
    </row>
    <row r="48" spans="1:4">
      <c r="A48" s="192"/>
      <c r="B48" s="192"/>
      <c r="C48" s="192"/>
      <c r="D48" s="192"/>
    </row>
  </sheetData>
  <mergeCells count="10">
    <mergeCell ref="A41:D41"/>
    <mergeCell ref="A1:D1"/>
    <mergeCell ref="A2:D2"/>
    <mergeCell ref="A4:D4"/>
    <mergeCell ref="A21:D21"/>
    <mergeCell ref="A7:D7"/>
    <mergeCell ref="B8:B10"/>
    <mergeCell ref="B11:B12"/>
    <mergeCell ref="B13:B14"/>
    <mergeCell ref="B15:B17"/>
  </mergeCells>
  <phoneticPr fontId="33" type="noConversion"/>
  <pageMargins left="0.7" right="0.7" top="0.75" bottom="0.75" header="0.3" footer="0.3"/>
  <pageSetup paperSize="9" scale="61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19</vt:i4>
      </vt:variant>
    </vt:vector>
  </HeadingPairs>
  <TitlesOfParts>
    <vt:vector size="27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NieStac!_rok1</vt:lpstr>
      <vt:lpstr>NieStac!_rok4</vt:lpstr>
      <vt:lpstr>NieStac!_sem1</vt:lpstr>
      <vt:lpstr>NieStac!_sem2</vt:lpstr>
      <vt:lpstr>NieStac!_sem3</vt:lpstr>
      <vt:lpstr>NieStac!_sem4</vt:lpstr>
      <vt:lpstr>NieStac!_sem7</vt:lpstr>
      <vt:lpstr>NieStac!_wyk1</vt:lpstr>
      <vt:lpstr>NieStac!_wyk2</vt:lpstr>
      <vt:lpstr>NieStac!_wyk3</vt:lpstr>
      <vt:lpstr>NieStac!_wyk7</vt:lpstr>
      <vt:lpstr>NieStac!all</vt:lpstr>
      <vt:lpstr>NieStac!Obszar_wydruku</vt:lpstr>
      <vt:lpstr>Tabela_efektów!Obszar_wydruku</vt:lpstr>
      <vt:lpstr>NieStac!suma1</vt:lpstr>
      <vt:lpstr>NieStac!suma2</vt:lpstr>
      <vt:lpstr>NieStac!suma3</vt:lpstr>
      <vt:lpstr>NieStac!suma4</vt:lpstr>
      <vt:lpstr>NieStac!suma7</vt:lpstr>
    </vt:vector>
  </TitlesOfParts>
  <Company>Politechnika Poznańska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Piotr Dutkiewicz</cp:lastModifiedBy>
  <cp:lastPrinted>2017-10-10T09:41:27Z</cp:lastPrinted>
  <dcterms:created xsi:type="dcterms:W3CDTF">2008-06-20T16:27:18Z</dcterms:created>
  <dcterms:modified xsi:type="dcterms:W3CDTF">2019-04-10T13:58:36Z</dcterms:modified>
</cp:coreProperties>
</file>