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metadata" ContentType="application/binary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630" yWindow="615" windowWidth="23340" windowHeight="11445"/>
  </bookViews>
  <sheets>
    <sheet name="NieStac" sheetId="1" r:id="rId1"/>
    <sheet name="Tabela_efektów" sheetId="2" r:id="rId2"/>
    <sheet name="Wiedza" sheetId="3" r:id="rId3"/>
    <sheet name="Umiejętności" sheetId="4" r:id="rId4"/>
    <sheet name="Kompetencje" sheetId="5" r:id="rId5"/>
    <sheet name="Statystyki" sheetId="6" r:id="rId6"/>
    <sheet name="Kompetencje_inżynierskie" sheetId="7" r:id="rId7"/>
    <sheet name="Opis_efektów_inż" sheetId="8" r:id="rId8"/>
  </sheets>
  <externalReferences>
    <externalReference r:id="rId9"/>
  </externalReferences>
  <definedNames>
    <definedName name="_lec1" localSheetId="6">#REF!</definedName>
    <definedName name="_lec1" localSheetId="7">#REF!</definedName>
    <definedName name="_lec1">#REF!</definedName>
    <definedName name="_lec2" localSheetId="6">#REF!</definedName>
    <definedName name="_lec2" localSheetId="7">#REF!</definedName>
    <definedName name="_lec2">#REF!</definedName>
    <definedName name="_lec3" localSheetId="6">#REF!</definedName>
    <definedName name="_lec3" localSheetId="7">#REF!</definedName>
    <definedName name="_lec3">#REF!</definedName>
    <definedName name="_lec4" localSheetId="6">#REF!</definedName>
    <definedName name="_lec4">#REF!</definedName>
    <definedName name="_lec5" localSheetId="6">#REF!</definedName>
    <definedName name="_lec5">#REF!</definedName>
    <definedName name="_lec6" localSheetId="6">#REF!</definedName>
    <definedName name="_lec6">#REF!</definedName>
    <definedName name="_lec7" localSheetId="6">#REF!</definedName>
    <definedName name="_lec7">#REF!</definedName>
    <definedName name="_lec8" localSheetId="6">#REF!</definedName>
    <definedName name="_lec8">#REF!</definedName>
    <definedName name="_rok1" localSheetId="6">[1]stac!$J$35</definedName>
    <definedName name="_rok1" localSheetId="0">NieStac!$J$36</definedName>
    <definedName name="_rok1" localSheetId="7">[1]stac!$J$35</definedName>
    <definedName name="_rok1">#REF!</definedName>
    <definedName name="_rok2" localSheetId="6">[1]stac!$J$61</definedName>
    <definedName name="_rok2" localSheetId="0">NieStac!#REF!</definedName>
    <definedName name="_rok2" localSheetId="7">[1]stac!$J$61</definedName>
    <definedName name="_rok2">#REF!</definedName>
    <definedName name="_rok3" localSheetId="6">[1]stac!$J$85</definedName>
    <definedName name="_rok3" localSheetId="0">NieStac!#REF!</definedName>
    <definedName name="_rok3" localSheetId="7">[1]stac!$J$85</definedName>
    <definedName name="_rok3">#REF!</definedName>
    <definedName name="_rok4" localSheetId="6">[1]stac!$J$97</definedName>
    <definedName name="_rok4" localSheetId="0">NieStac!$J$58</definedName>
    <definedName name="_rok4" localSheetId="7">[1]stac!$J$97</definedName>
    <definedName name="_rok4">#REF!</definedName>
    <definedName name="_sem1" localSheetId="0">NieStac!$I$22</definedName>
    <definedName name="_sem1">#REF!</definedName>
    <definedName name="_sem2" localSheetId="0">NieStac!$I$35</definedName>
    <definedName name="_sem2">#REF!</definedName>
    <definedName name="_sem3" localSheetId="0">NieStac!$I$47</definedName>
    <definedName name="_sem3">#REF!</definedName>
    <definedName name="_sem4" localSheetId="0">NieStac!$I$55</definedName>
    <definedName name="_sem4">#REF!</definedName>
    <definedName name="_sem5" localSheetId="0">NieStac!#REF!</definedName>
    <definedName name="_sem5">#REF!</definedName>
    <definedName name="_sem6" localSheetId="0">NieStac!#REF!</definedName>
    <definedName name="_sem6">#REF!</definedName>
    <definedName name="_sem7" localSheetId="0">NieStac!$I$58</definedName>
    <definedName name="_sem7">#REF!</definedName>
    <definedName name="_wyk1" localSheetId="6">[1]stac!$E$21</definedName>
    <definedName name="_wyk1" localSheetId="0">NieStac!$E$22</definedName>
    <definedName name="_wyk1" localSheetId="7">[1]stac!$E$21</definedName>
    <definedName name="_wyk1">#REF!</definedName>
    <definedName name="_wyk2" localSheetId="6">[1]stac!$E$34</definedName>
    <definedName name="_wyk2" localSheetId="0">NieStac!$E$35</definedName>
    <definedName name="_wyk2" localSheetId="7">[1]stac!$E$34</definedName>
    <definedName name="_wyk2">#REF!</definedName>
    <definedName name="_wyk3" localSheetId="6">[1]stac!$E$48</definedName>
    <definedName name="_wyk3" localSheetId="0">NieStac!$E$47</definedName>
    <definedName name="_wyk3" localSheetId="7">[1]stac!$E$48</definedName>
    <definedName name="_wyk3">#REF!</definedName>
    <definedName name="_wyk4" localSheetId="6">[1]stac!$E$60</definedName>
    <definedName name="_wyk4" localSheetId="0">NieStac!#REF!</definedName>
    <definedName name="_wyk4" localSheetId="7">[1]stac!$E$60</definedName>
    <definedName name="_wyk4">#REF!</definedName>
    <definedName name="_wyk5" localSheetId="6">[1]stac!$E$71</definedName>
    <definedName name="_wyk5" localSheetId="0">NieStac!#REF!</definedName>
    <definedName name="_wyk5" localSheetId="7">[1]stac!$E$71</definedName>
    <definedName name="_wyk5">#REF!</definedName>
    <definedName name="_wyk6" localSheetId="6">[1]stac!$E$84</definedName>
    <definedName name="_wyk6" localSheetId="0">NieStac!#REF!</definedName>
    <definedName name="_wyk6" localSheetId="7">[1]stac!$E$84</definedName>
    <definedName name="_wyk6">#REF!</definedName>
    <definedName name="_wyk7" localSheetId="6">[1]stac!$E$97</definedName>
    <definedName name="_wyk7" localSheetId="0">NieStac!$E$58</definedName>
    <definedName name="_wyk7" localSheetId="7">[1]stac!$E$97</definedName>
    <definedName name="_wyk7">#REF!</definedName>
    <definedName name="all" localSheetId="6">[1]stac!#REF!</definedName>
    <definedName name="all" localSheetId="0">NieStac!$D$62</definedName>
    <definedName name="all" localSheetId="7">[1]stac!#REF!</definedName>
    <definedName name="all">#REF!</definedName>
    <definedName name="_xlnm.Print_Area" localSheetId="0">NieStac!$A$1:$T$76</definedName>
    <definedName name="razem1" localSheetId="6">#REF!</definedName>
    <definedName name="razem1" localSheetId="7">#REF!</definedName>
    <definedName name="razem1">#REF!</definedName>
    <definedName name="razem2" localSheetId="6">#REF!</definedName>
    <definedName name="razem2" localSheetId="7">#REF!</definedName>
    <definedName name="razem2">#REF!</definedName>
    <definedName name="razem3" localSheetId="6">#REF!</definedName>
    <definedName name="razem3" localSheetId="7">#REF!</definedName>
    <definedName name="razem3">#REF!</definedName>
    <definedName name="razem4" localSheetId="6">#REF!</definedName>
    <definedName name="razem4">#REF!</definedName>
    <definedName name="razem5" localSheetId="6">#REF!</definedName>
    <definedName name="razem5">#REF!</definedName>
    <definedName name="razem6" localSheetId="6">#REF!</definedName>
    <definedName name="razem6">#REF!</definedName>
    <definedName name="razem7" localSheetId="6">#REF!</definedName>
    <definedName name="razem7">#REF!</definedName>
    <definedName name="razem8" localSheetId="6">#REF!</definedName>
    <definedName name="razem8">#REF!</definedName>
    <definedName name="semi1" localSheetId="6">#REF!</definedName>
    <definedName name="semi1">#REF!</definedName>
    <definedName name="semi2" localSheetId="6">#REF!</definedName>
    <definedName name="semi2">#REF!</definedName>
    <definedName name="semi3" localSheetId="6">#REF!</definedName>
    <definedName name="semi3">#REF!</definedName>
    <definedName name="semi4" localSheetId="6">#REF!</definedName>
    <definedName name="semi4">#REF!</definedName>
    <definedName name="semi5" localSheetId="6">#REF!</definedName>
    <definedName name="semi5">#REF!</definedName>
    <definedName name="semi6" localSheetId="6">#REF!</definedName>
    <definedName name="semi6">#REF!</definedName>
    <definedName name="semi7" localSheetId="6">#REF!</definedName>
    <definedName name="semi7">#REF!</definedName>
    <definedName name="semi8" localSheetId="6">#REF!</definedName>
    <definedName name="semi8">#REF!</definedName>
    <definedName name="suma1" localSheetId="0">NieStac!$E$23</definedName>
    <definedName name="suma1">#REF!</definedName>
    <definedName name="suma2" localSheetId="0">NieStac!$E$36</definedName>
    <definedName name="suma2">#REF!</definedName>
    <definedName name="suma3" localSheetId="0">NieStac!$E$48</definedName>
    <definedName name="suma3">#REF!</definedName>
    <definedName name="suma4" localSheetId="0">NieStac!$E$56</definedName>
    <definedName name="suma4">#REF!</definedName>
    <definedName name="suma5" localSheetId="0">NieStac!#REF!</definedName>
    <definedName name="suma5">#REF!</definedName>
    <definedName name="suma6" localSheetId="0">NieStac!#REF!</definedName>
    <definedName name="suma6">#REF!</definedName>
    <definedName name="suma7" localSheetId="0">NieStac!$E$59</definedName>
    <definedName name="suma7">#REF!</definedName>
    <definedName name="year1" localSheetId="6">#REF!</definedName>
    <definedName name="year1" localSheetId="7">#REF!</definedName>
    <definedName name="year1">#REF!</definedName>
    <definedName name="year2" localSheetId="6">#REF!</definedName>
    <definedName name="year2" localSheetId="7">#REF!</definedName>
    <definedName name="year2">#REF!</definedName>
    <definedName name="year3" localSheetId="6">#REF!</definedName>
    <definedName name="year3" localSheetId="7">#REF!</definedName>
    <definedName name="year3">#REF!</definedName>
    <definedName name="year4" localSheetId="6">#REF!</definedName>
    <definedName name="year4">#REF!</definedName>
    <definedName name="Z_94A1F9DC_A3E4_41B7_B4B1_70A52F79F098_.wvu.Rows" localSheetId="6">Kompetencje_inżynierskie!$4:$5,Kompetencje_inżynierskie!$16:$18,Kompetencje_inżynierskie!$20:$20,Kompetencje_inżynierskie!$36:$38,Kompetencje_inżynierskie!$43:$43,Kompetencje_inżynierskie!#REF!,Kompetencje_inżynierskie!#REF!,Kompetencje_inżynierskie!#REF!,Kompetencje_inżynierskie!#REF!,Kompetencje_inżynierskie!#REF!,Kompetencje_inżynierskie!#REF!,Kompetencje_inżynierskie!#REF!,Kompetencje_inżynierskie!#REF!</definedName>
    <definedName name="Z_BD4361DE_3A95_4EB2_ACF0_F94A8802FD08_.wvu.Rows" localSheetId="6">Kompetencje_inżynierskie!$4:$5,Kompetencje_inżynierskie!$16:$18,Kompetencje_inżynierskie!$20:$20,Kompetencje_inżynierskie!$36:$38,Kompetencje_inżynierskie!$43:$43,Kompetencje_inżynierskie!#REF!,Kompetencje_inżynierskie!#REF!,Kompetencje_inżynierskie!#REF!,Kompetencje_inżynierskie!#REF!,Kompetencje_inżynierskie!#REF!,Kompetencje_inżynierskie!#REF!,Kompetencje_inżynierskie!#REF!,Kompetencje_inżynierskie!#REF!</definedName>
  </definedNames>
  <calcPr calcId="125725"/>
  <extLst>
    <ext uri="GoogleSheetsCustomDataVersion1">
      <go:sheetsCustomData xmlns:go="http://customooxmlschemas.google.com/" r:id="rId13" roundtripDataSignature="AMtx7miQrxLpMQqfo0wE8ZSPFH4/pH4D9A=="/>
    </ext>
  </extLst>
</workbook>
</file>

<file path=xl/calcChain.xml><?xml version="1.0" encoding="utf-8"?>
<calcChain xmlns="http://schemas.openxmlformats.org/spreadsheetml/2006/main">
  <c r="D44" i="7"/>
  <c r="C44"/>
  <c r="B44"/>
  <c r="A44"/>
  <c r="C43"/>
  <c r="B43"/>
  <c r="A43"/>
  <c r="C42"/>
  <c r="B42"/>
  <c r="A42"/>
  <c r="C41"/>
  <c r="B41"/>
  <c r="A41"/>
  <c r="C40"/>
  <c r="B40"/>
  <c r="A40"/>
  <c r="C39"/>
  <c r="B39"/>
  <c r="A39"/>
  <c r="C38"/>
  <c r="B38"/>
  <c r="A38"/>
  <c r="C37"/>
  <c r="B37"/>
  <c r="A37"/>
  <c r="C36"/>
  <c r="B36"/>
  <c r="A36"/>
  <c r="C35"/>
  <c r="B35"/>
  <c r="A35"/>
  <c r="C34"/>
  <c r="B34"/>
  <c r="A34"/>
  <c r="C33"/>
  <c r="B33"/>
  <c r="A33"/>
  <c r="C32"/>
  <c r="B32"/>
  <c r="A32"/>
  <c r="C31"/>
  <c r="B31"/>
  <c r="A31"/>
  <c r="C30"/>
  <c r="B30"/>
  <c r="A30"/>
  <c r="C29"/>
  <c r="B29"/>
  <c r="A29"/>
  <c r="C28"/>
  <c r="B28"/>
  <c r="A28"/>
  <c r="C27"/>
  <c r="B27"/>
  <c r="A27"/>
  <c r="C26"/>
  <c r="B26"/>
  <c r="A26"/>
  <c r="C25"/>
  <c r="B25"/>
  <c r="A25"/>
  <c r="C24"/>
  <c r="B24"/>
  <c r="A24"/>
  <c r="C23"/>
  <c r="B23"/>
  <c r="A23"/>
  <c r="C22"/>
  <c r="B22"/>
  <c r="A22"/>
  <c r="C21"/>
  <c r="B21"/>
  <c r="A21"/>
  <c r="C20"/>
  <c r="B20"/>
  <c r="A20"/>
  <c r="C19"/>
  <c r="B19"/>
  <c r="A19"/>
  <c r="C18"/>
  <c r="B18"/>
  <c r="A18"/>
  <c r="C17"/>
  <c r="B17"/>
  <c r="A17"/>
  <c r="C16"/>
  <c r="B16"/>
  <c r="A16"/>
  <c r="C15"/>
  <c r="B15"/>
  <c r="A15"/>
  <c r="C14"/>
  <c r="B14"/>
  <c r="A14"/>
  <c r="C13"/>
  <c r="B13"/>
  <c r="C12"/>
  <c r="B12"/>
  <c r="A12"/>
  <c r="C11"/>
  <c r="B11"/>
  <c r="A11"/>
  <c r="C10"/>
  <c r="B10"/>
  <c r="A10"/>
  <c r="C9"/>
  <c r="B9"/>
  <c r="A9"/>
  <c r="C8"/>
  <c r="B8"/>
  <c r="A8"/>
  <c r="C7"/>
  <c r="B7"/>
  <c r="A7"/>
  <c r="C6"/>
  <c r="B6"/>
  <c r="A6"/>
  <c r="AU46" i="2"/>
  <c r="AT46"/>
  <c r="AS46"/>
  <c r="AR46"/>
  <c r="AQ46"/>
  <c r="AP46"/>
  <c r="AO46"/>
  <c r="AN46"/>
  <c r="AM46"/>
  <c r="AL46"/>
  <c r="AK46"/>
  <c r="AJ46"/>
  <c r="AI46"/>
  <c r="AH46"/>
  <c r="AG46"/>
  <c r="AF46"/>
  <c r="AE46"/>
  <c r="AD46"/>
  <c r="AC46"/>
  <c r="AB46"/>
  <c r="AA46"/>
  <c r="Z46"/>
  <c r="Y46"/>
  <c r="X46"/>
  <c r="W46"/>
  <c r="V46"/>
  <c r="U46"/>
  <c r="S46"/>
  <c r="R46"/>
  <c r="Q46"/>
  <c r="P46"/>
  <c r="O46"/>
  <c r="N46"/>
  <c r="M46"/>
  <c r="L46"/>
  <c r="K46"/>
  <c r="J46"/>
  <c r="I46"/>
  <c r="H46"/>
  <c r="G46"/>
  <c r="F46"/>
  <c r="E46"/>
  <c r="D46"/>
  <c r="C46"/>
  <c r="B46"/>
  <c r="BB45"/>
  <c r="BA45"/>
  <c r="AZ45"/>
  <c r="AY45"/>
  <c r="AX45"/>
  <c r="AW45"/>
  <c r="AU45"/>
  <c r="AT45"/>
  <c r="AS45"/>
  <c r="AR45"/>
  <c r="AQ45"/>
  <c r="AP45"/>
  <c r="AO45"/>
  <c r="AN45"/>
  <c r="AM45"/>
  <c r="AL45"/>
  <c r="AK45"/>
  <c r="AJ45"/>
  <c r="AI45"/>
  <c r="AH45"/>
  <c r="AG45"/>
  <c r="AF45"/>
  <c r="AE45"/>
  <c r="AD45"/>
  <c r="AC45"/>
  <c r="AB45"/>
  <c r="AA45"/>
  <c r="Z45"/>
  <c r="Y45"/>
  <c r="X45"/>
  <c r="W45"/>
  <c r="V45"/>
  <c r="U45"/>
  <c r="S45"/>
  <c r="R45"/>
  <c r="Q45"/>
  <c r="P45"/>
  <c r="O45"/>
  <c r="N45"/>
  <c r="M45"/>
  <c r="L45"/>
  <c r="K45"/>
  <c r="J45"/>
  <c r="I45"/>
  <c r="H45"/>
  <c r="G45"/>
  <c r="F45"/>
  <c r="E45"/>
  <c r="D45"/>
  <c r="C45"/>
  <c r="B45"/>
  <c r="A45"/>
  <c r="BB44"/>
  <c r="BA44"/>
  <c r="AZ44"/>
  <c r="AY44"/>
  <c r="AX44"/>
  <c r="AW44"/>
  <c r="AU44"/>
  <c r="AT44"/>
  <c r="AS44"/>
  <c r="AR44"/>
  <c r="AQ44"/>
  <c r="AP44"/>
  <c r="AO44"/>
  <c r="AN44"/>
  <c r="AM44"/>
  <c r="AL44"/>
  <c r="AK44"/>
  <c r="AJ44"/>
  <c r="AI44"/>
  <c r="AH44"/>
  <c r="AG44"/>
  <c r="AF44"/>
  <c r="AE44"/>
  <c r="AD44"/>
  <c r="AC44"/>
  <c r="AB44"/>
  <c r="AA44"/>
  <c r="Z44"/>
  <c r="Y44"/>
  <c r="X44"/>
  <c r="W44"/>
  <c r="V44"/>
  <c r="U44"/>
  <c r="S44"/>
  <c r="R44"/>
  <c r="Q44"/>
  <c r="P44"/>
  <c r="O44"/>
  <c r="N44"/>
  <c r="M44"/>
  <c r="L44"/>
  <c r="K44"/>
  <c r="J44"/>
  <c r="I44"/>
  <c r="H44"/>
  <c r="G44"/>
  <c r="F44"/>
  <c r="E44"/>
  <c r="D44"/>
  <c r="C44"/>
  <c r="B44"/>
  <c r="A44"/>
  <c r="BB43"/>
  <c r="BA43"/>
  <c r="AZ43"/>
  <c r="AY43"/>
  <c r="AX43"/>
  <c r="AW43"/>
  <c r="AU43"/>
  <c r="AT43"/>
  <c r="AS43"/>
  <c r="AR43"/>
  <c r="AQ43"/>
  <c r="AP43"/>
  <c r="AO43"/>
  <c r="AN43"/>
  <c r="AM43"/>
  <c r="AL43"/>
  <c r="AK43"/>
  <c r="AJ43"/>
  <c r="AI43"/>
  <c r="AH43"/>
  <c r="AG43"/>
  <c r="AF43"/>
  <c r="AE43"/>
  <c r="AD43"/>
  <c r="AC43"/>
  <c r="AB43"/>
  <c r="AA43"/>
  <c r="Z43"/>
  <c r="Y43"/>
  <c r="X43"/>
  <c r="W43"/>
  <c r="V43"/>
  <c r="U43"/>
  <c r="S43"/>
  <c r="R43"/>
  <c r="Q43"/>
  <c r="P43"/>
  <c r="O43"/>
  <c r="N43"/>
  <c r="M43"/>
  <c r="L43"/>
  <c r="K43"/>
  <c r="J43"/>
  <c r="I43"/>
  <c r="H43"/>
  <c r="G43"/>
  <c r="F43"/>
  <c r="E43"/>
  <c r="D43"/>
  <c r="C43"/>
  <c r="B43"/>
  <c r="A43"/>
  <c r="BB42"/>
  <c r="BA42"/>
  <c r="AZ42"/>
  <c r="AY42"/>
  <c r="AX42"/>
  <c r="AW42"/>
  <c r="AV42"/>
  <c r="AU42"/>
  <c r="AT42"/>
  <c r="AS42"/>
  <c r="AR42"/>
  <c r="AQ42"/>
  <c r="AP42"/>
  <c r="AO42"/>
  <c r="AN42"/>
  <c r="AM42"/>
  <c r="AL42"/>
  <c r="AK42"/>
  <c r="AJ42"/>
  <c r="AI42"/>
  <c r="AH42"/>
  <c r="AG42"/>
  <c r="AF42"/>
  <c r="AE42"/>
  <c r="AD42"/>
  <c r="AC42"/>
  <c r="AB42"/>
  <c r="AA42"/>
  <c r="Z42"/>
  <c r="Y42"/>
  <c r="X42"/>
  <c r="W42"/>
  <c r="V42"/>
  <c r="U42"/>
  <c r="T42"/>
  <c r="S42"/>
  <c r="R42"/>
  <c r="Q42"/>
  <c r="P42"/>
  <c r="O42"/>
  <c r="N42"/>
  <c r="M42"/>
  <c r="L42"/>
  <c r="K42"/>
  <c r="J42"/>
  <c r="I42"/>
  <c r="H42"/>
  <c r="G42"/>
  <c r="F42"/>
  <c r="E42"/>
  <c r="D42"/>
  <c r="C42"/>
  <c r="B42"/>
  <c r="A42"/>
  <c r="BB41"/>
  <c r="BA41"/>
  <c r="AZ41"/>
  <c r="AY41"/>
  <c r="AX41"/>
  <c r="AW41"/>
  <c r="AV41"/>
  <c r="AU41"/>
  <c r="AT41"/>
  <c r="AS41"/>
  <c r="AR41"/>
  <c r="AQ41"/>
  <c r="AP41"/>
  <c r="AO41"/>
  <c r="AN41"/>
  <c r="AM41"/>
  <c r="AL41"/>
  <c r="AK41"/>
  <c r="AJ41"/>
  <c r="AI41"/>
  <c r="AH41"/>
  <c r="AG41"/>
  <c r="AF41"/>
  <c r="AE41"/>
  <c r="AD41"/>
  <c r="AC41"/>
  <c r="AB41"/>
  <c r="AA41"/>
  <c r="Z41"/>
  <c r="Y41"/>
  <c r="X41"/>
  <c r="W41"/>
  <c r="V41"/>
  <c r="U41"/>
  <c r="T41"/>
  <c r="S41"/>
  <c r="R41"/>
  <c r="Q41"/>
  <c r="P41"/>
  <c r="O41"/>
  <c r="N41"/>
  <c r="M41"/>
  <c r="L41"/>
  <c r="K41"/>
  <c r="J41"/>
  <c r="I41"/>
  <c r="H41"/>
  <c r="G41"/>
  <c r="F41"/>
  <c r="E41"/>
  <c r="D41"/>
  <c r="C41"/>
  <c r="B41"/>
  <c r="A41"/>
  <c r="BB40"/>
  <c r="BA40"/>
  <c r="AZ40"/>
  <c r="AY40"/>
  <c r="AX40"/>
  <c r="AW40"/>
  <c r="AV40"/>
  <c r="AU40"/>
  <c r="AT40"/>
  <c r="AS40"/>
  <c r="AR40"/>
  <c r="AQ40"/>
  <c r="AP40"/>
  <c r="AO40"/>
  <c r="AN40"/>
  <c r="AM40"/>
  <c r="AL40"/>
  <c r="AK40"/>
  <c r="AJ40"/>
  <c r="AI40"/>
  <c r="AH40"/>
  <c r="AG40"/>
  <c r="AF40"/>
  <c r="AE40"/>
  <c r="AD40"/>
  <c r="AC40"/>
  <c r="AB40"/>
  <c r="AA40"/>
  <c r="Z40"/>
  <c r="Y40"/>
  <c r="X40"/>
  <c r="W40"/>
  <c r="V40"/>
  <c r="U40"/>
  <c r="T40"/>
  <c r="S40"/>
  <c r="R40"/>
  <c r="Q40"/>
  <c r="P40"/>
  <c r="O40"/>
  <c r="N40"/>
  <c r="M40"/>
  <c r="L40"/>
  <c r="K40"/>
  <c r="J40"/>
  <c r="I40"/>
  <c r="H40"/>
  <c r="G40"/>
  <c r="F40"/>
  <c r="E40"/>
  <c r="D40"/>
  <c r="C40"/>
  <c r="B40"/>
  <c r="A40"/>
  <c r="BB39"/>
  <c r="BA39"/>
  <c r="AZ39"/>
  <c r="AY39"/>
  <c r="AX39"/>
  <c r="AW39"/>
  <c r="AV39"/>
  <c r="AU39"/>
  <c r="AT39"/>
  <c r="AS39"/>
  <c r="AR39"/>
  <c r="AQ39"/>
  <c r="AP39"/>
  <c r="AO39"/>
  <c r="AN39"/>
  <c r="AM39"/>
  <c r="AL39"/>
  <c r="AK39"/>
  <c r="AJ39"/>
  <c r="AI39"/>
  <c r="AH39"/>
  <c r="AG39"/>
  <c r="AF39"/>
  <c r="AE39"/>
  <c r="AD39"/>
  <c r="AC39"/>
  <c r="AB39"/>
  <c r="AA39"/>
  <c r="Z39"/>
  <c r="Y39"/>
  <c r="X39"/>
  <c r="W39"/>
  <c r="V39"/>
  <c r="U39"/>
  <c r="T39"/>
  <c r="S39"/>
  <c r="R39"/>
  <c r="Q39"/>
  <c r="P39"/>
  <c r="O39"/>
  <c r="N39"/>
  <c r="M39"/>
  <c r="L39"/>
  <c r="K39"/>
  <c r="J39"/>
  <c r="I39"/>
  <c r="H39"/>
  <c r="G39"/>
  <c r="F39"/>
  <c r="E39"/>
  <c r="D39"/>
  <c r="C39"/>
  <c r="B39"/>
  <c r="A39"/>
  <c r="AV38"/>
  <c r="T38"/>
  <c r="A38"/>
  <c r="BB35"/>
  <c r="BA35"/>
  <c r="AZ35"/>
  <c r="AY35"/>
  <c r="AX35"/>
  <c r="AW35"/>
  <c r="AV35"/>
  <c r="AU35"/>
  <c r="AT35"/>
  <c r="AS35"/>
  <c r="AR35"/>
  <c r="AQ35"/>
  <c r="AP35"/>
  <c r="AO35"/>
  <c r="AN35"/>
  <c r="AM35"/>
  <c r="AL35"/>
  <c r="AK35"/>
  <c r="AJ35"/>
  <c r="AI35"/>
  <c r="AH35"/>
  <c r="AG35"/>
  <c r="AF35"/>
  <c r="AE35"/>
  <c r="AD35"/>
  <c r="AC35"/>
  <c r="AB35"/>
  <c r="AA35"/>
  <c r="Z35"/>
  <c r="Y35"/>
  <c r="X35"/>
  <c r="W35"/>
  <c r="V35"/>
  <c r="U35"/>
  <c r="T35"/>
  <c r="S35"/>
  <c r="R35"/>
  <c r="Q35"/>
  <c r="P35"/>
  <c r="O35"/>
  <c r="N35"/>
  <c r="M35"/>
  <c r="L35"/>
  <c r="K35"/>
  <c r="J35"/>
  <c r="I35"/>
  <c r="H35"/>
  <c r="G35"/>
  <c r="F35"/>
  <c r="E35"/>
  <c r="D35"/>
  <c r="C35"/>
  <c r="B35"/>
  <c r="A35"/>
  <c r="BB34"/>
  <c r="BA34"/>
  <c r="AZ34"/>
  <c r="AY34"/>
  <c r="AX34"/>
  <c r="AW34"/>
  <c r="AV34"/>
  <c r="AU34"/>
  <c r="AT34"/>
  <c r="AS34"/>
  <c r="AR34"/>
  <c r="AQ34"/>
  <c r="AP34"/>
  <c r="AO34"/>
  <c r="AN34"/>
  <c r="AM34"/>
  <c r="AL34"/>
  <c r="AK34"/>
  <c r="AJ34"/>
  <c r="AI34"/>
  <c r="AH34"/>
  <c r="AG34"/>
  <c r="AF34"/>
  <c r="AE34"/>
  <c r="AD34"/>
  <c r="AC34"/>
  <c r="AB34"/>
  <c r="AA34"/>
  <c r="Z34"/>
  <c r="Y34"/>
  <c r="X34"/>
  <c r="W34"/>
  <c r="V34"/>
  <c r="U34"/>
  <c r="T34"/>
  <c r="S34"/>
  <c r="R34"/>
  <c r="Q34"/>
  <c r="P34"/>
  <c r="O34"/>
  <c r="N34"/>
  <c r="M34"/>
  <c r="L34"/>
  <c r="K34"/>
  <c r="J34"/>
  <c r="I34"/>
  <c r="H34"/>
  <c r="G34"/>
  <c r="F34"/>
  <c r="E34"/>
  <c r="D34"/>
  <c r="C34"/>
  <c r="B34"/>
  <c r="A34"/>
  <c r="BB33"/>
  <c r="BA33"/>
  <c r="AZ33"/>
  <c r="AY33"/>
  <c r="AX33"/>
  <c r="AW33"/>
  <c r="AV33"/>
  <c r="AU33"/>
  <c r="AT33"/>
  <c r="AS33"/>
  <c r="AR33"/>
  <c r="AQ33"/>
  <c r="AP33"/>
  <c r="AO33"/>
  <c r="AN33"/>
  <c r="AM33"/>
  <c r="AL33"/>
  <c r="AK33"/>
  <c r="AJ33"/>
  <c r="AI33"/>
  <c r="AH33"/>
  <c r="AG33"/>
  <c r="AF33"/>
  <c r="AE33"/>
  <c r="AD33"/>
  <c r="AC33"/>
  <c r="AB33"/>
  <c r="AA33"/>
  <c r="Z33"/>
  <c r="Y33"/>
  <c r="X33"/>
  <c r="W33"/>
  <c r="V33"/>
  <c r="U33"/>
  <c r="T33"/>
  <c r="S33"/>
  <c r="R33"/>
  <c r="Q33"/>
  <c r="P33"/>
  <c r="O33"/>
  <c r="N33"/>
  <c r="M33"/>
  <c r="L33"/>
  <c r="K33"/>
  <c r="J33"/>
  <c r="I33"/>
  <c r="H33"/>
  <c r="G33"/>
  <c r="F33"/>
  <c r="E33"/>
  <c r="D33"/>
  <c r="C33"/>
  <c r="B33"/>
  <c r="A33"/>
  <c r="BB32"/>
  <c r="BA32"/>
  <c r="AZ32"/>
  <c r="AY32"/>
  <c r="AX32"/>
  <c r="AW32"/>
  <c r="AV32"/>
  <c r="AU32"/>
  <c r="AT32"/>
  <c r="AS32"/>
  <c r="AR32"/>
  <c r="AQ32"/>
  <c r="AP32"/>
  <c r="AO32"/>
  <c r="AN32"/>
  <c r="AM32"/>
  <c r="AL32"/>
  <c r="AK32"/>
  <c r="AJ32"/>
  <c r="AI32"/>
  <c r="AH32"/>
  <c r="AG32"/>
  <c r="AF32"/>
  <c r="AE32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B32"/>
  <c r="A32"/>
  <c r="BB31"/>
  <c r="BA31"/>
  <c r="AZ31"/>
  <c r="AY31"/>
  <c r="AX31"/>
  <c r="AW31"/>
  <c r="AV31"/>
  <c r="AU31"/>
  <c r="AT31"/>
  <c r="AS31"/>
  <c r="AR31"/>
  <c r="AQ31"/>
  <c r="AP31"/>
  <c r="AO31"/>
  <c r="AN31"/>
  <c r="AM31"/>
  <c r="AL31"/>
  <c r="AK31"/>
  <c r="AJ31"/>
  <c r="AI31"/>
  <c r="AH31"/>
  <c r="AG31"/>
  <c r="AF31"/>
  <c r="AE31"/>
  <c r="AD31"/>
  <c r="AC31"/>
  <c r="AB31"/>
  <c r="AA31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C31"/>
  <c r="B31"/>
  <c r="A31"/>
  <c r="BB30"/>
  <c r="BA30"/>
  <c r="AZ30"/>
  <c r="AY30"/>
  <c r="AX30"/>
  <c r="AW30"/>
  <c r="AV30"/>
  <c r="AU30"/>
  <c r="AT30"/>
  <c r="AS30"/>
  <c r="AR30"/>
  <c r="AQ30"/>
  <c r="AP30"/>
  <c r="AO30"/>
  <c r="AN30"/>
  <c r="AM30"/>
  <c r="AL30"/>
  <c r="AK30"/>
  <c r="AJ30"/>
  <c r="AI30"/>
  <c r="AH30"/>
  <c r="AG30"/>
  <c r="AF30"/>
  <c r="AE30"/>
  <c r="AD30"/>
  <c r="AC30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C30"/>
  <c r="B30"/>
  <c r="A30"/>
  <c r="AV29"/>
  <c r="T29"/>
  <c r="A29"/>
  <c r="AV24"/>
  <c r="T24"/>
  <c r="S24"/>
  <c r="R24"/>
  <c r="Q24"/>
  <c r="P24"/>
  <c r="O24"/>
  <c r="N24"/>
  <c r="M24"/>
  <c r="L24"/>
  <c r="K24"/>
  <c r="J24"/>
  <c r="I24"/>
  <c r="H24"/>
  <c r="G24"/>
  <c r="F24"/>
  <c r="E24"/>
  <c r="D24"/>
  <c r="C24"/>
  <c r="B24"/>
  <c r="A24"/>
  <c r="BB23"/>
  <c r="BA23"/>
  <c r="AZ23"/>
  <c r="AY23"/>
  <c r="AX23"/>
  <c r="AW23"/>
  <c r="AV23"/>
  <c r="AU23"/>
  <c r="AT23"/>
  <c r="AS23"/>
  <c r="AR23"/>
  <c r="AQ23"/>
  <c r="AP23"/>
  <c r="AO23"/>
  <c r="AN23"/>
  <c r="AM23"/>
  <c r="AL23"/>
  <c r="AK23"/>
  <c r="AJ23"/>
  <c r="AI23"/>
  <c r="AH23"/>
  <c r="AG23"/>
  <c r="AF23"/>
  <c r="AE23"/>
  <c r="AD23"/>
  <c r="AC23"/>
  <c r="AB23"/>
  <c r="AA23"/>
  <c r="Z23"/>
  <c r="Y23"/>
  <c r="X23"/>
  <c r="W23"/>
  <c r="V23"/>
  <c r="U23"/>
  <c r="T23"/>
  <c r="S23"/>
  <c r="R23"/>
  <c r="Q23"/>
  <c r="P23"/>
  <c r="O23"/>
  <c r="N23"/>
  <c r="M23"/>
  <c r="L23"/>
  <c r="K23"/>
  <c r="J23"/>
  <c r="I23"/>
  <c r="H23"/>
  <c r="G23"/>
  <c r="F23"/>
  <c r="E23"/>
  <c r="D23"/>
  <c r="C23"/>
  <c r="B23"/>
  <c r="A23"/>
  <c r="BB22"/>
  <c r="BA22"/>
  <c r="AZ22"/>
  <c r="AY22"/>
  <c r="AX22"/>
  <c r="AW22"/>
  <c r="AV22"/>
  <c r="AU22"/>
  <c r="AT22"/>
  <c r="AS22"/>
  <c r="AR22"/>
  <c r="AQ22"/>
  <c r="AP22"/>
  <c r="AO22"/>
  <c r="AN22"/>
  <c r="AM22"/>
  <c r="AL22"/>
  <c r="AK22"/>
  <c r="AJ22"/>
  <c r="AI22"/>
  <c r="AH22"/>
  <c r="AG22"/>
  <c r="AF22"/>
  <c r="AE22"/>
  <c r="AD22"/>
  <c r="AC22"/>
  <c r="AB22"/>
  <c r="AA22"/>
  <c r="Z22"/>
  <c r="Y22"/>
  <c r="X22"/>
  <c r="W22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D22"/>
  <c r="C22"/>
  <c r="B22"/>
  <c r="A22"/>
  <c r="BB21"/>
  <c r="BA21"/>
  <c r="AZ21"/>
  <c r="AY21"/>
  <c r="AX21"/>
  <c r="AW21"/>
  <c r="AV21"/>
  <c r="AU21"/>
  <c r="AT21"/>
  <c r="AS21"/>
  <c r="AR21"/>
  <c r="AQ21"/>
  <c r="AP21"/>
  <c r="AO21"/>
  <c r="AN21"/>
  <c r="AM21"/>
  <c r="AL21"/>
  <c r="AK21"/>
  <c r="AJ21"/>
  <c r="AI21"/>
  <c r="AH21"/>
  <c r="AG21"/>
  <c r="AF21"/>
  <c r="AE21"/>
  <c r="AD21"/>
  <c r="AC21"/>
  <c r="AB21"/>
  <c r="AA21"/>
  <c r="Z21"/>
  <c r="Y21"/>
  <c r="X21"/>
  <c r="W21"/>
  <c r="V21"/>
  <c r="U21"/>
  <c r="T21"/>
  <c r="S21"/>
  <c r="R21"/>
  <c r="Q21"/>
  <c r="P21"/>
  <c r="O21"/>
  <c r="N21"/>
  <c r="M21"/>
  <c r="L21"/>
  <c r="K21"/>
  <c r="J21"/>
  <c r="I21"/>
  <c r="H21"/>
  <c r="G21"/>
  <c r="F21"/>
  <c r="E21"/>
  <c r="D21"/>
  <c r="C21"/>
  <c r="B21"/>
  <c r="A21"/>
  <c r="BB20"/>
  <c r="BA20"/>
  <c r="AZ20"/>
  <c r="AY20"/>
  <c r="AX20"/>
  <c r="AW20"/>
  <c r="AV20"/>
  <c r="AU20"/>
  <c r="AT20"/>
  <c r="AS20"/>
  <c r="AR20"/>
  <c r="AQ20"/>
  <c r="AP20"/>
  <c r="AO20"/>
  <c r="AN20"/>
  <c r="AM20"/>
  <c r="AL20"/>
  <c r="AK20"/>
  <c r="AJ20"/>
  <c r="AI20"/>
  <c r="AH20"/>
  <c r="AG20"/>
  <c r="AF20"/>
  <c r="AE20"/>
  <c r="AD20"/>
  <c r="AC20"/>
  <c r="AB20"/>
  <c r="AA20"/>
  <c r="Z20"/>
  <c r="Y20"/>
  <c r="X20"/>
  <c r="W20"/>
  <c r="V20"/>
  <c r="U20"/>
  <c r="T20"/>
  <c r="S20"/>
  <c r="R20"/>
  <c r="Q20"/>
  <c r="P20"/>
  <c r="O20"/>
  <c r="N20"/>
  <c r="M20"/>
  <c r="L20"/>
  <c r="K20"/>
  <c r="J20"/>
  <c r="I20"/>
  <c r="H20"/>
  <c r="G20"/>
  <c r="F20"/>
  <c r="E20"/>
  <c r="D20"/>
  <c r="C20"/>
  <c r="B20"/>
  <c r="A20"/>
  <c r="BB19"/>
  <c r="BA19"/>
  <c r="AZ19"/>
  <c r="AY19"/>
  <c r="AX19"/>
  <c r="AW19"/>
  <c r="AV19"/>
  <c r="AU19"/>
  <c r="AT19"/>
  <c r="AS19"/>
  <c r="AR19"/>
  <c r="AQ19"/>
  <c r="AP19"/>
  <c r="AO19"/>
  <c r="AN19"/>
  <c r="AM19"/>
  <c r="AL19"/>
  <c r="AK19"/>
  <c r="AJ19"/>
  <c r="AI19"/>
  <c r="AH19"/>
  <c r="AG19"/>
  <c r="AF19"/>
  <c r="AE19"/>
  <c r="AD19"/>
  <c r="AC19"/>
  <c r="AB19"/>
  <c r="AA19"/>
  <c r="Z19"/>
  <c r="Y19"/>
  <c r="X19"/>
  <c r="W19"/>
  <c r="V19"/>
  <c r="U19"/>
  <c r="T19"/>
  <c r="S19"/>
  <c r="R19"/>
  <c r="Q19"/>
  <c r="P19"/>
  <c r="O19"/>
  <c r="N19"/>
  <c r="M19"/>
  <c r="L19"/>
  <c r="K19"/>
  <c r="J19"/>
  <c r="I19"/>
  <c r="H19"/>
  <c r="G19"/>
  <c r="F19"/>
  <c r="E19"/>
  <c r="D19"/>
  <c r="C19"/>
  <c r="B19"/>
  <c r="A19"/>
  <c r="BB18"/>
  <c r="BA18"/>
  <c r="AZ18"/>
  <c r="AY18"/>
  <c r="AX18"/>
  <c r="AW18"/>
  <c r="AV18"/>
  <c r="AU18"/>
  <c r="AT18"/>
  <c r="AS18"/>
  <c r="AR18"/>
  <c r="AQ18"/>
  <c r="AP18"/>
  <c r="AO18"/>
  <c r="AN18"/>
  <c r="AM18"/>
  <c r="AL18"/>
  <c r="AK18"/>
  <c r="AJ18"/>
  <c r="AI18"/>
  <c r="AH18"/>
  <c r="AG18"/>
  <c r="AF18"/>
  <c r="AE18"/>
  <c r="AD18"/>
  <c r="AC18"/>
  <c r="AB18"/>
  <c r="AA18"/>
  <c r="Z18"/>
  <c r="Y18"/>
  <c r="X18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C18"/>
  <c r="B18"/>
  <c r="A18"/>
  <c r="BB17"/>
  <c r="BA17"/>
  <c r="AZ17"/>
  <c r="AY17"/>
  <c r="AX17"/>
  <c r="AW17"/>
  <c r="AV17"/>
  <c r="AU17"/>
  <c r="AT17"/>
  <c r="AS17"/>
  <c r="AR17"/>
  <c r="AQ17"/>
  <c r="AP17"/>
  <c r="AO17"/>
  <c r="AN17"/>
  <c r="AM17"/>
  <c r="AL17"/>
  <c r="AK17"/>
  <c r="AJ17"/>
  <c r="AI17"/>
  <c r="AH17"/>
  <c r="AG17"/>
  <c r="AF17"/>
  <c r="AE17"/>
  <c r="AD17"/>
  <c r="AC17"/>
  <c r="AB17"/>
  <c r="AA17"/>
  <c r="Z17"/>
  <c r="Y17"/>
  <c r="X17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D17"/>
  <c r="C17"/>
  <c r="B17"/>
  <c r="A17"/>
  <c r="BB16"/>
  <c r="BA16"/>
  <c r="AZ16"/>
  <c r="AY16"/>
  <c r="AX16"/>
  <c r="AW16"/>
  <c r="AV16"/>
  <c r="AU16"/>
  <c r="AT16"/>
  <c r="AS16"/>
  <c r="AR16"/>
  <c r="AQ16"/>
  <c r="AP16"/>
  <c r="AO16"/>
  <c r="AN16"/>
  <c r="AM16"/>
  <c r="AL16"/>
  <c r="AK16"/>
  <c r="AJ16"/>
  <c r="AI16"/>
  <c r="AH16"/>
  <c r="AG16"/>
  <c r="AF16"/>
  <c r="AE16"/>
  <c r="AD16"/>
  <c r="AC16"/>
  <c r="AB16"/>
  <c r="AA16"/>
  <c r="Z16"/>
  <c r="Y16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C16"/>
  <c r="B16"/>
  <c r="A16"/>
  <c r="AV15"/>
  <c r="T15"/>
  <c r="A15"/>
  <c r="BB14"/>
  <c r="BA14"/>
  <c r="AZ14"/>
  <c r="AY14"/>
  <c r="AX14"/>
  <c r="AW14"/>
  <c r="AV14"/>
  <c r="AU14"/>
  <c r="AT14"/>
  <c r="AS14"/>
  <c r="AR14"/>
  <c r="AQ14"/>
  <c r="AP14"/>
  <c r="AO14"/>
  <c r="AN14"/>
  <c r="AM14"/>
  <c r="AL14"/>
  <c r="AK14"/>
  <c r="AJ14"/>
  <c r="AI14"/>
  <c r="AH14"/>
  <c r="AG14"/>
  <c r="AF14"/>
  <c r="AE14"/>
  <c r="AD14"/>
  <c r="AC14"/>
  <c r="AB14"/>
  <c r="AA14"/>
  <c r="Z14"/>
  <c r="Y14"/>
  <c r="X14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E14"/>
  <c r="D14"/>
  <c r="C14"/>
  <c r="B14"/>
  <c r="A14"/>
  <c r="BB13"/>
  <c r="BA13"/>
  <c r="AZ13"/>
  <c r="AY13"/>
  <c r="AX13"/>
  <c r="AW13"/>
  <c r="AV13"/>
  <c r="AU13"/>
  <c r="AT13"/>
  <c r="AS13"/>
  <c r="AR13"/>
  <c r="AQ13"/>
  <c r="AP13"/>
  <c r="AO13"/>
  <c r="AN13"/>
  <c r="AM13"/>
  <c r="AL13"/>
  <c r="AK13"/>
  <c r="AJ13"/>
  <c r="AI13"/>
  <c r="AH13"/>
  <c r="AG13"/>
  <c r="AF13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E13"/>
  <c r="D13"/>
  <c r="C13"/>
  <c r="B13"/>
  <c r="A13"/>
  <c r="BB12"/>
  <c r="BA12"/>
  <c r="AZ12"/>
  <c r="AY12"/>
  <c r="AX12"/>
  <c r="AW12"/>
  <c r="AV12"/>
  <c r="AU12"/>
  <c r="AT12"/>
  <c r="AS12"/>
  <c r="AR12"/>
  <c r="AQ12"/>
  <c r="AP12"/>
  <c r="AO12"/>
  <c r="AN12"/>
  <c r="AM12"/>
  <c r="AL12"/>
  <c r="AK12"/>
  <c r="AJ12"/>
  <c r="AI12"/>
  <c r="AH12"/>
  <c r="AG12"/>
  <c r="AF12"/>
  <c r="AE12"/>
  <c r="AD12"/>
  <c r="AC12"/>
  <c r="AB12"/>
  <c r="AA12"/>
  <c r="Z12"/>
  <c r="Y12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E12"/>
  <c r="D12"/>
  <c r="C12"/>
  <c r="B12"/>
  <c r="A12"/>
  <c r="BB11"/>
  <c r="BA11"/>
  <c r="AZ11"/>
  <c r="AY11"/>
  <c r="AX11"/>
  <c r="AW11"/>
  <c r="AV11"/>
  <c r="AU11"/>
  <c r="AT11"/>
  <c r="AS11"/>
  <c r="AR11"/>
  <c r="AQ11"/>
  <c r="AP11"/>
  <c r="AO11"/>
  <c r="AN11"/>
  <c r="AM11"/>
  <c r="AL11"/>
  <c r="AK11"/>
  <c r="AJ11"/>
  <c r="AI11"/>
  <c r="AH11"/>
  <c r="AG11"/>
  <c r="AF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A11"/>
  <c r="BB10"/>
  <c r="BA10"/>
  <c r="AZ10"/>
  <c r="AY10"/>
  <c r="AX10"/>
  <c r="AW10"/>
  <c r="AV10"/>
  <c r="AU10"/>
  <c r="AT10"/>
  <c r="AS10"/>
  <c r="AR10"/>
  <c r="AQ10"/>
  <c r="AP10"/>
  <c r="AO10"/>
  <c r="AN10"/>
  <c r="AM10"/>
  <c r="AL10"/>
  <c r="AK10"/>
  <c r="AJ10"/>
  <c r="AI10"/>
  <c r="AH10"/>
  <c r="AG10"/>
  <c r="AF10"/>
  <c r="AE10"/>
  <c r="AD10"/>
  <c r="AC10"/>
  <c r="AB10"/>
  <c r="AA10"/>
  <c r="Z10"/>
  <c r="Y10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E10"/>
  <c r="D10"/>
  <c r="C10"/>
  <c r="B10"/>
  <c r="A10"/>
  <c r="BB9"/>
  <c r="BA9"/>
  <c r="AZ9"/>
  <c r="AY9"/>
  <c r="AX9"/>
  <c r="AW9"/>
  <c r="AV9"/>
  <c r="AU9"/>
  <c r="AT9"/>
  <c r="AS9"/>
  <c r="AR9"/>
  <c r="AQ9"/>
  <c r="AP9"/>
  <c r="AO9"/>
  <c r="AN9"/>
  <c r="AM9"/>
  <c r="AL9"/>
  <c r="AK9"/>
  <c r="AJ9"/>
  <c r="AI9"/>
  <c r="AH9"/>
  <c r="AG9"/>
  <c r="AF9"/>
  <c r="AE9"/>
  <c r="AD9"/>
  <c r="AC9"/>
  <c r="AB9"/>
  <c r="AA9"/>
  <c r="Z9"/>
  <c r="Y9"/>
  <c r="X9"/>
  <c r="W9"/>
  <c r="V9"/>
  <c r="U9"/>
  <c r="T9"/>
  <c r="S9"/>
  <c r="R9"/>
  <c r="Q9"/>
  <c r="P9"/>
  <c r="O9"/>
  <c r="N9"/>
  <c r="M9"/>
  <c r="L9"/>
  <c r="K9"/>
  <c r="J9"/>
  <c r="I9"/>
  <c r="H9"/>
  <c r="G9"/>
  <c r="F9"/>
  <c r="E9"/>
  <c r="D9"/>
  <c r="C9"/>
  <c r="B9"/>
  <c r="A9"/>
  <c r="BB8"/>
  <c r="BB47" s="1"/>
  <c r="BA8"/>
  <c r="BA47" s="1"/>
  <c r="AZ8"/>
  <c r="AZ47" s="1"/>
  <c r="AY8"/>
  <c r="AY46" s="1"/>
  <c r="AX8"/>
  <c r="AX46" s="1"/>
  <c r="AW8"/>
  <c r="AW46" s="1"/>
  <c r="AV8"/>
  <c r="AU8"/>
  <c r="AU47" s="1"/>
  <c r="AT8"/>
  <c r="AT47" s="1"/>
  <c r="AS8"/>
  <c r="AS47" s="1"/>
  <c r="AR8"/>
  <c r="AR47" s="1"/>
  <c r="AQ8"/>
  <c r="AQ47" s="1"/>
  <c r="AP8"/>
  <c r="AP47" s="1"/>
  <c r="AO8"/>
  <c r="AO47" s="1"/>
  <c r="AN8"/>
  <c r="AN47" s="1"/>
  <c r="AM8"/>
  <c r="AM47" s="1"/>
  <c r="AL8"/>
  <c r="AL47" s="1"/>
  <c r="AK8"/>
  <c r="AK47" s="1"/>
  <c r="AJ8"/>
  <c r="AJ47" s="1"/>
  <c r="AI8"/>
  <c r="AI47" s="1"/>
  <c r="AH8"/>
  <c r="AH47" s="1"/>
  <c r="AG8"/>
  <c r="AG47" s="1"/>
  <c r="AF8"/>
  <c r="AF47" s="1"/>
  <c r="AE8"/>
  <c r="AE47" s="1"/>
  <c r="AD8"/>
  <c r="AD47" s="1"/>
  <c r="AC8"/>
  <c r="AC47" s="1"/>
  <c r="AB8"/>
  <c r="AB47" s="1"/>
  <c r="AA8"/>
  <c r="AA47" s="1"/>
  <c r="Z8"/>
  <c r="Z47" s="1"/>
  <c r="Y8"/>
  <c r="Y47" s="1"/>
  <c r="X8"/>
  <c r="X47" s="1"/>
  <c r="W8"/>
  <c r="W47" s="1"/>
  <c r="V8"/>
  <c r="V47" s="1"/>
  <c r="U8"/>
  <c r="U47" s="1"/>
  <c r="T8"/>
  <c r="S8"/>
  <c r="S47" s="1"/>
  <c r="R8"/>
  <c r="R47" s="1"/>
  <c r="Q8"/>
  <c r="Q47" s="1"/>
  <c r="P8"/>
  <c r="P47" s="1"/>
  <c r="O8"/>
  <c r="O47" s="1"/>
  <c r="N8"/>
  <c r="N47" s="1"/>
  <c r="M8"/>
  <c r="M47" s="1"/>
  <c r="L8"/>
  <c r="L47" s="1"/>
  <c r="K8"/>
  <c r="K47" s="1"/>
  <c r="J8"/>
  <c r="J47" s="1"/>
  <c r="I8"/>
  <c r="I47" s="1"/>
  <c r="H8"/>
  <c r="H47" s="1"/>
  <c r="G8"/>
  <c r="G47" s="1"/>
  <c r="F8"/>
  <c r="F47" s="1"/>
  <c r="E8"/>
  <c r="E47" s="1"/>
  <c r="D8"/>
  <c r="D47" s="1"/>
  <c r="C8"/>
  <c r="C47" s="1"/>
  <c r="B8"/>
  <c r="B47" s="1"/>
  <c r="A8"/>
  <c r="AV7"/>
  <c r="T7"/>
  <c r="A7"/>
  <c r="AV6"/>
  <c r="T6"/>
  <c r="A6"/>
  <c r="D73" i="1"/>
  <c r="D72"/>
  <c r="D71"/>
  <c r="D70"/>
  <c r="D68"/>
  <c r="D67"/>
  <c r="D65"/>
  <c r="K58"/>
  <c r="J55"/>
  <c r="I55"/>
  <c r="H55"/>
  <c r="G55"/>
  <c r="F55"/>
  <c r="E56" s="1"/>
  <c r="E55"/>
  <c r="A54"/>
  <c r="N53"/>
  <c r="M53"/>
  <c r="K53"/>
  <c r="K55" s="1"/>
  <c r="A53"/>
  <c r="J47"/>
  <c r="J56" s="1"/>
  <c r="I47"/>
  <c r="H47"/>
  <c r="G47"/>
  <c r="F47"/>
  <c r="E47"/>
  <c r="E48" s="1"/>
  <c r="N46"/>
  <c r="K46"/>
  <c r="A45"/>
  <c r="K44"/>
  <c r="K43"/>
  <c r="K42"/>
  <c r="B42"/>
  <c r="M42" s="1"/>
  <c r="N41"/>
  <c r="M41"/>
  <c r="K41"/>
  <c r="K47" s="1"/>
  <c r="J35"/>
  <c r="I35"/>
  <c r="H35"/>
  <c r="G35"/>
  <c r="G58" s="1"/>
  <c r="D69" s="1"/>
  <c r="F35"/>
  <c r="E35"/>
  <c r="N31"/>
  <c r="K31"/>
  <c r="K29"/>
  <c r="K35" s="1"/>
  <c r="A29"/>
  <c r="B28"/>
  <c r="B29" s="1"/>
  <c r="K22"/>
  <c r="J22"/>
  <c r="J58" s="1"/>
  <c r="I22"/>
  <c r="I58" s="1"/>
  <c r="H22"/>
  <c r="H58" s="1"/>
  <c r="G22"/>
  <c r="F22"/>
  <c r="E22"/>
  <c r="A22"/>
  <c r="B17"/>
  <c r="A18" s="1"/>
  <c r="B16"/>
  <c r="A15"/>
  <c r="K12"/>
  <c r="D9"/>
  <c r="F58" l="1"/>
  <c r="E36"/>
  <c r="E58"/>
  <c r="A30"/>
  <c r="B30"/>
  <c r="B31" s="1"/>
  <c r="BB46" i="2"/>
  <c r="AY47"/>
  <c r="E23" i="1"/>
  <c r="BA46" i="2"/>
  <c r="AX47"/>
  <c r="AZ46"/>
  <c r="AW47"/>
  <c r="A21" i="1"/>
  <c r="J36"/>
  <c r="B43"/>
  <c r="B44" s="1"/>
  <c r="B18"/>
  <c r="B32" l="1"/>
  <c r="B33" s="1"/>
  <c r="B34" s="1"/>
  <c r="M31"/>
  <c r="M44"/>
  <c r="B45"/>
  <c r="B46" s="1"/>
  <c r="M46" s="1"/>
  <c r="A42"/>
  <c r="B19"/>
  <c r="E59"/>
  <c r="D62"/>
  <c r="D64" s="1"/>
  <c r="B20" l="1"/>
  <c r="B21" s="1"/>
  <c r="A16"/>
</calcChain>
</file>

<file path=xl/sharedStrings.xml><?xml version="1.0" encoding="utf-8"?>
<sst xmlns="http://schemas.openxmlformats.org/spreadsheetml/2006/main" count="606" uniqueCount="293">
  <si>
    <t>Automatyka i Robotyka - II stopień, PRK 7, studia niestacjonarne, profil ogólnoakademicki</t>
  </si>
  <si>
    <r>
      <rPr>
        <b/>
        <sz val="14"/>
        <color rgb="FFFFFFFF"/>
        <rFont val="Arial ce"/>
      </rPr>
      <t xml:space="preserve">Specjalność: </t>
    </r>
    <r>
      <rPr>
        <b/>
        <sz val="20"/>
        <color rgb="FFFFFFFF"/>
        <rFont val="Arial CE"/>
      </rPr>
      <t>Roboty i systemy autonomiczne</t>
    </r>
  </si>
  <si>
    <t>Program kształcenia na kierunku:</t>
  </si>
  <si>
    <t>Automatyka i Robotyka,  studia drugiego stopnia, poziom Polskiej Ramy Kwalifikacji - siódmy, studia niestacjonarne, profil ogólnoakademicki</t>
  </si>
  <si>
    <t>Dziedzina: nauki inżynieryjno-techniczne</t>
  </si>
  <si>
    <t>Dyscyplina: automatyka, elektronika, elektrotechnika i technologie kosmiczne</t>
  </si>
  <si>
    <t>Nadawany tytuł zawodowy: magister inżynier</t>
  </si>
  <si>
    <t>Obowiązuje od 1.10.2023 r. Wersja:</t>
  </si>
  <si>
    <t>PRK 6</t>
  </si>
  <si>
    <t>Rekrutacja:</t>
  </si>
  <si>
    <t xml:space="preserve">Wiedza (efekty z I stopnia studiów) </t>
  </si>
  <si>
    <t xml:space="preserve">Umiejętnosci (efekty z I stopnia studiów) </t>
  </si>
  <si>
    <t xml:space="preserve">Kompetencje (efekty z I stopnia studiów) </t>
  </si>
  <si>
    <r>
      <rPr>
        <b/>
        <sz val="10"/>
        <color rgb="FFFF0000"/>
        <rFont val="Arial CE"/>
      </rPr>
      <t>Wymagania wynikające z rekrutacji:</t>
    </r>
    <r>
      <rPr>
        <b/>
        <sz val="10"/>
        <color rgb="FFFF0000"/>
        <rFont val="Arial CE"/>
      </rPr>
      <t xml:space="preserve"> kandydat na te studia musi posiadać kompetencje inżynierskie (tzn. tytuł zawodowy inżyniera) oraz kwalifikacje, tj. wiedzę, umiejętności i kompetencje zdefiniowane w  kierunkowych efektach uczenia się zgodnych z PRK 6 dla studiów prowadzonych na kierunku Automatyka i robotyka na Politechnice Poznańskiej , ze szczególnym uwzględnieniem efektów uczenia się z I stopnia studiów tego kierunku podanych obok, które są weryfikowane w procedurze rekrutacyjnej.</t>
    </r>
  </si>
  <si>
    <t>K1_W7+++, K1_W8+++, K1_W9+++, K1_W10+++, K1_W13+++, K1_W15+++, K1_W17+++</t>
  </si>
  <si>
    <t>K1_U5+++, K1_U8+++, K1_U9+++, K1_U17+++, K1_U18+++, K1_U19+++</t>
  </si>
  <si>
    <t>K1_K1+++, K1_K2+++, K1_K3+++, K1_K4+++, K1_K5+++</t>
  </si>
  <si>
    <t>Semestr 1:</t>
  </si>
  <si>
    <t>PRK 7</t>
  </si>
  <si>
    <t>Lp.</t>
  </si>
  <si>
    <t>Moduł kształcenia</t>
  </si>
  <si>
    <t>Egz</t>
  </si>
  <si>
    <t>W</t>
  </si>
  <si>
    <t>C</t>
  </si>
  <si>
    <t>L</t>
  </si>
  <si>
    <t>P</t>
  </si>
  <si>
    <t>S</t>
  </si>
  <si>
    <t>ECTS</t>
  </si>
  <si>
    <t>SumGodz</t>
  </si>
  <si>
    <t>Ob.</t>
  </si>
  <si>
    <t>K</t>
  </si>
  <si>
    <t>Sem:</t>
  </si>
  <si>
    <t>Podst.</t>
  </si>
  <si>
    <t>Prakt.</t>
  </si>
  <si>
    <t>Bad.</t>
  </si>
  <si>
    <t>Wiedza</t>
  </si>
  <si>
    <t>Umiejętnosci</t>
  </si>
  <si>
    <t>Kompetencje</t>
  </si>
  <si>
    <t xml:space="preserve">Systemy wizyjne </t>
  </si>
  <si>
    <t>E</t>
  </si>
  <si>
    <t>K2_W6+</t>
  </si>
  <si>
    <t>K2_U11+, K2_U13+</t>
  </si>
  <si>
    <t>K2_K4+</t>
  </si>
  <si>
    <t>Sztuczna inteligencja w robotyce</t>
  </si>
  <si>
    <t>K2_W2+, K2_W9+</t>
  </si>
  <si>
    <r>
      <rPr>
        <sz val="10"/>
        <color theme="1"/>
        <rFont val="Arial CE"/>
      </rPr>
      <t xml:space="preserve"> K2_U10+, K2_U25+</t>
    </r>
    <r>
      <rPr>
        <sz val="10"/>
        <color theme="1"/>
        <rFont val="Arial CE"/>
      </rPr>
      <t>, K2_U26+</t>
    </r>
  </si>
  <si>
    <t>K2_K1+</t>
  </si>
  <si>
    <t>Nies</t>
  </si>
  <si>
    <t>Wybrane zagadnienia uczenia maszynowego</t>
  </si>
  <si>
    <t>K2_W1+, K2_W2+, K2_W9+</t>
  </si>
  <si>
    <r>
      <rPr>
        <sz val="10"/>
        <color theme="1"/>
        <rFont val="Arial CE"/>
      </rPr>
      <t xml:space="preserve"> K2_U10+,  K2_U22+</t>
    </r>
    <r>
      <rPr>
        <sz val="10"/>
        <color theme="1"/>
        <rFont val="Arial CE"/>
      </rPr>
      <t xml:space="preserve">,  </t>
    </r>
    <r>
      <rPr>
        <sz val="10"/>
        <color theme="1"/>
        <rFont val="Arial CE"/>
      </rPr>
      <t>K2_U25+,</t>
    </r>
    <r>
      <rPr>
        <sz val="10"/>
        <color theme="1"/>
        <rFont val="Arial CE"/>
      </rPr>
      <t xml:space="preserve">  K2_U26+</t>
    </r>
  </si>
  <si>
    <t>Podstawowe narzędzia i metody programowania robotów autonomicznych</t>
  </si>
  <si>
    <t xml:space="preserve"> K2_W7+, K2_W11+ K2_W13+</t>
  </si>
  <si>
    <t>K2_U8+, K2_U12+, K2_U19+, K2_U25+</t>
  </si>
  <si>
    <t>Teoria sterowania w robotyce</t>
  </si>
  <si>
    <t xml:space="preserve"> K2_W1+, K2_W8+</t>
  </si>
  <si>
    <t>K2_U9+, K2_U10+, K2_U21+, K2_U27+</t>
  </si>
  <si>
    <t>K2_K2+</t>
  </si>
  <si>
    <t>Podstawowe szkolenie z zakresu BHP</t>
  </si>
  <si>
    <t>K2_W15+</t>
  </si>
  <si>
    <t>K2_U17+</t>
  </si>
  <si>
    <t>K2_K3+</t>
  </si>
  <si>
    <t>Język obcy</t>
  </si>
  <si>
    <t>obi</t>
  </si>
  <si>
    <r>
      <rPr>
        <sz val="10"/>
        <color theme="1"/>
        <rFont val="Arial CE"/>
      </rPr>
      <t>K2_U1+, K2_U3+, K2_U4+</t>
    </r>
    <r>
      <rPr>
        <sz val="10"/>
        <color theme="1"/>
        <rFont val="Arial CE"/>
      </rPr>
      <t>, K2_U7+</t>
    </r>
  </si>
  <si>
    <t>K2_K3+, K2_K5+</t>
  </si>
  <si>
    <t xml:space="preserve">Razem godz.: </t>
  </si>
  <si>
    <t>Semestr 2:</t>
  </si>
  <si>
    <t>Autonomiczne roboty mobilne</t>
  </si>
  <si>
    <t xml:space="preserve"> </t>
  </si>
  <si>
    <t xml:space="preserve"> K2_W2+, K2_W15+, K2_W6+</t>
  </si>
  <si>
    <r>
      <rPr>
        <sz val="10"/>
        <color theme="1"/>
        <rFont val="Arial CE"/>
      </rPr>
      <t>K2_U12+, K2_U22+</t>
    </r>
    <r>
      <rPr>
        <sz val="10"/>
        <color theme="1"/>
        <rFont val="Arial CE"/>
      </rPr>
      <t>, K2_U25+,  K2_U26+</t>
    </r>
  </si>
  <si>
    <t>Autonomiczne roboty latające</t>
  </si>
  <si>
    <r>
      <rPr>
        <sz val="10"/>
        <color theme="1"/>
        <rFont val="Arial CE"/>
      </rPr>
      <t>K2_W5+, K2_W9+</t>
    </r>
    <r>
      <rPr>
        <sz val="10"/>
        <color theme="1"/>
        <rFont val="Arial CE"/>
      </rPr>
      <t xml:space="preserve">, K2_W10+, </t>
    </r>
    <r>
      <rPr>
        <sz val="10"/>
        <color theme="1"/>
        <rFont val="Arial CE"/>
      </rPr>
      <t>K2_W11+</t>
    </r>
  </si>
  <si>
    <r>
      <rPr>
        <sz val="10"/>
        <color theme="1"/>
        <rFont val="Arial CE"/>
      </rPr>
      <t>K2_U9+</t>
    </r>
    <r>
      <rPr>
        <sz val="10"/>
        <color theme="1"/>
        <rFont val="Arial CE"/>
      </rPr>
      <t xml:space="preserve">, K2_U10+, </t>
    </r>
    <r>
      <rPr>
        <sz val="10"/>
        <color theme="1"/>
        <rFont val="Arial CE"/>
      </rPr>
      <t>K2_U19+</t>
    </r>
    <r>
      <rPr>
        <sz val="10"/>
        <color theme="1"/>
        <rFont val="Arial CE"/>
      </rPr>
      <t>, K2_U27+</t>
    </r>
  </si>
  <si>
    <t>Zaawansowane przetwarzanie obrazów</t>
  </si>
  <si>
    <t>K2_W7+, K2_W18+</t>
  </si>
  <si>
    <r>
      <rPr>
        <sz val="10"/>
        <color theme="1"/>
        <rFont val="Arial CE"/>
      </rPr>
      <t>K2_U10+, K2_U22+, K2_U25+</t>
    </r>
    <r>
      <rPr>
        <sz val="10"/>
        <color theme="1"/>
        <rFont val="Arial CE"/>
      </rPr>
      <t>, K2_U26+</t>
    </r>
  </si>
  <si>
    <r>
      <rPr>
        <b/>
        <sz val="10"/>
        <color rgb="FF0000FF"/>
        <rFont val="Arial"/>
      </rPr>
      <t>Przedmiot obieralny 1:</t>
    </r>
    <r>
      <rPr>
        <b/>
        <sz val="10"/>
        <color rgb="FF00CCFF"/>
        <rFont val="Arial"/>
      </rPr>
      <t xml:space="preserve">
</t>
    </r>
    <r>
      <rPr>
        <b/>
        <sz val="10"/>
        <color theme="1"/>
        <rFont val="Arial"/>
      </rPr>
      <t xml:space="preserve">a) Eksploracyjna analiza danych
b) Komputerowe systemy sterowania </t>
    </r>
  </si>
  <si>
    <t>K2_W3+, K2_W7+</t>
  </si>
  <si>
    <t xml:space="preserve">  K2_U10+,  K2_U12+, K2_U13+</t>
  </si>
  <si>
    <t>Nowoczesne sensory w robotyce</t>
  </si>
  <si>
    <t xml:space="preserve">  K2_W6+, K2_W15+</t>
  </si>
  <si>
    <t xml:space="preserve"> K2_U13+, K2_U11+, K2_U16+, K2_U25+</t>
  </si>
  <si>
    <t>K2_W14+++, K2_W15+++, K2_W17+++</t>
  </si>
  <si>
    <t>K2_U14+++, K2_U18+++, K2_U24+++</t>
  </si>
  <si>
    <t>K2_K5++, K2_K6++</t>
  </si>
  <si>
    <r>
      <rPr>
        <sz val="10"/>
        <color theme="1"/>
        <rFont val="Arial CE"/>
      </rPr>
      <t>K2_U1+, K2_U3+, K2_U4+</t>
    </r>
    <r>
      <rPr>
        <sz val="10"/>
        <color theme="1"/>
        <rFont val="Arial CE"/>
      </rPr>
      <t>, K2_U7+</t>
    </r>
  </si>
  <si>
    <r>
      <rPr>
        <sz val="10"/>
        <color theme="1"/>
        <rFont val="Arial CE"/>
      </rPr>
      <t>K2_K3+</t>
    </r>
    <r>
      <rPr>
        <sz val="10"/>
        <color theme="1"/>
        <rFont val="Arial CE"/>
      </rPr>
      <t>, K2_K5+</t>
    </r>
  </si>
  <si>
    <t xml:space="preserve">Cały rok: </t>
  </si>
  <si>
    <t>Semestr 3:</t>
  </si>
  <si>
    <t>Autonomiczne samochody</t>
  </si>
  <si>
    <t xml:space="preserve">K2_W5+, K2_W9+, K2_W10+ </t>
  </si>
  <si>
    <t>K2_U9+, K2_U15+, K2_U19+, K2_U22+, K2_U25+, K2_U27+</t>
  </si>
  <si>
    <t>Metody i algorytmy planowania ruchu</t>
  </si>
  <si>
    <t xml:space="preserve"> K2_W2+, K2_W10+</t>
  </si>
  <si>
    <r>
      <rPr>
        <sz val="10"/>
        <color theme="1"/>
        <rFont val="Arial CE"/>
      </rPr>
      <t xml:space="preserve"> K2_U9+</t>
    </r>
    <r>
      <rPr>
        <sz val="10"/>
        <color theme="1"/>
        <rFont val="Arial CE"/>
      </rPr>
      <t>, K2_U12+, K2_U15+</t>
    </r>
  </si>
  <si>
    <t>Zaawansowane metody programowania robotów przemysłowych i planowania zadań</t>
  </si>
  <si>
    <r>
      <rPr>
        <sz val="10"/>
        <color theme="1"/>
        <rFont val="Arial CE"/>
      </rPr>
      <t>K2_W5+</t>
    </r>
    <r>
      <rPr>
        <sz val="10"/>
        <color theme="1"/>
        <rFont val="Arial CE"/>
      </rPr>
      <t>, K2_W10+,  K2_W11+</t>
    </r>
  </si>
  <si>
    <r>
      <rPr>
        <sz val="10"/>
        <color theme="1"/>
        <rFont val="Arial CE"/>
      </rPr>
      <t xml:space="preserve"> K2_U7+, K2_U9+</t>
    </r>
    <r>
      <rPr>
        <sz val="10"/>
        <color theme="1"/>
        <rFont val="Arial CE"/>
      </rPr>
      <t>,  K2_U12+</t>
    </r>
  </si>
  <si>
    <t>K2_K2+, K2_K3+</t>
  </si>
  <si>
    <t>Zaawansowane narzędzia i metody
programowania robotów autonomicznych</t>
  </si>
  <si>
    <t>K2_W1+,  K2_W3+, K2_W12+</t>
  </si>
  <si>
    <t>K2_U11+, K2_U12+, K2_U15+, K2_U21+, K2_U22+,  K2_U25+</t>
  </si>
  <si>
    <r>
      <rPr>
        <b/>
        <sz val="10"/>
        <color rgb="FF0000FF"/>
        <rFont val="Arial"/>
      </rPr>
      <t>Przedmiot obieralny 2:</t>
    </r>
    <r>
      <rPr>
        <b/>
        <sz val="10"/>
        <color theme="1"/>
        <rFont val="Arial"/>
      </rPr>
      <t xml:space="preserve"> 
a) Wybrane zagadnienia grafiki 3D i wizualizacji komputerowej
b) Systemy zrobotyzowane i przemysł 4.0
c) Modelowanie procesów biznesowych</t>
    </r>
  </si>
  <si>
    <t>K2_W4+</t>
  </si>
  <si>
    <t>K2_U22+, K2_U23+</t>
  </si>
  <si>
    <t>?</t>
  </si>
  <si>
    <t>Pracownia badawcza</t>
  </si>
  <si>
    <t xml:space="preserve">K2_W12+, K2_W15+ </t>
  </si>
  <si>
    <t>K2_U4+, K2_U5+, K2_U6+, K2_U7+, K2_U24+</t>
  </si>
  <si>
    <t>K2_K1+, K2_K3+, K2_K6+</t>
  </si>
  <si>
    <t>Semestr 4:</t>
  </si>
  <si>
    <r>
      <rPr>
        <b/>
        <sz val="10"/>
        <color rgb="FF0000FF"/>
        <rFont val="Arial"/>
      </rPr>
      <t xml:space="preserve">Przedmiot obieralny 3: </t>
    </r>
    <r>
      <rPr>
        <b/>
        <sz val="10"/>
        <color theme="1"/>
        <rFont val="Arial"/>
      </rPr>
      <t xml:space="preserve"> 
a) Interfejsy człowiek-maszyna i sygnały biologiczne w robotyce 
b) Systemy wbudowanie i przetwarzanie brzegowe
c) Modelowanie systemów w języku UML</t>
    </r>
  </si>
  <si>
    <t>K2_W1+, K2_W3+, K2_W18+</t>
  </si>
  <si>
    <t>K2_U13+, K2_U15+, K2_U22+</t>
  </si>
  <si>
    <t>K2_W14+, K2_W15+</t>
  </si>
  <si>
    <t>K2_U7+, K2_U18+, K2_U24+</t>
  </si>
  <si>
    <t xml:space="preserve"> K2_K5+, K2_K6+</t>
  </si>
  <si>
    <t>Przygotowanie pracy magisterskiej</t>
  </si>
  <si>
    <t>K2_U20+, K2_U25+</t>
  </si>
  <si>
    <t>Seminarium dyplomowe</t>
  </si>
  <si>
    <t>K2_U7+, K2_U14+</t>
  </si>
  <si>
    <t>K2_K1+, K2_K6+</t>
  </si>
  <si>
    <t>Wszystkie semestry - razem:</t>
  </si>
  <si>
    <t>Podsumowanie Programu Kształcenia</t>
  </si>
  <si>
    <t>Liczba godzin - Podsumowanie wszystkich semestrów:</t>
  </si>
  <si>
    <t>Konsultacje, egzaminy</t>
  </si>
  <si>
    <t>Wszystkie godziny kontaktu z prowadzącym</t>
  </si>
  <si>
    <t>Wymagana liczba godzin kontaktu z prowadzącym na studiach niestacjonarnych 0,5*2/3*(90p.ECTS*25)</t>
  </si>
  <si>
    <t>Liczba punktów ECTS:</t>
  </si>
  <si>
    <t>Punkty ECTS modułów obieralnych:</t>
  </si>
  <si>
    <t>Wymagana liczba punktów ECTS modułów obieralnych 30% z 90</t>
  </si>
  <si>
    <t>Łączny wymiar ćwiczeń, zajęć laboratoryjnych, projektowych i seminariów</t>
  </si>
  <si>
    <t>Liczba punktów ECTS z zajęć o charakterze praktycznym</t>
  </si>
  <si>
    <t>Suma punktów ECTS zajęć służących zdobywaniu pogłębionej wiedzy oraz umiejętności prowadzenia badań naukowych</t>
  </si>
  <si>
    <t>% punktów ECTS zajęć służących zdobywaniu pogłębionej wiedzy oraz umiejętności prowadzenia badań naukowych</t>
  </si>
  <si>
    <t>Liczba punktów ECTS z zajęć z zakresu nauk podstawowych</t>
  </si>
  <si>
    <r>
      <rPr>
        <b/>
        <sz val="12"/>
        <color rgb="FFFF0000"/>
        <rFont val="Arial CE"/>
      </rPr>
      <t>Stosowane metody weryfikacji efektów uczenia się</t>
    </r>
    <r>
      <rPr>
        <b/>
        <sz val="12"/>
        <color rgb="FFFFFFFF"/>
        <rFont val="Arial CE"/>
      </rPr>
      <t xml:space="preserve"> </t>
    </r>
    <r>
      <rPr>
        <b/>
        <sz val="10"/>
        <color rgb="FFFFFFFF"/>
        <rFont val="Arial CE"/>
      </rPr>
      <t>- szczegółowy opis metod weryfikacji (sposobów sprawdzenia czy zamierzone efekty uczenia się zostały osiągnięte) dla poszczególnych przedmiotów znajduje się na kartach ECTS - do zaliczenia danego przedmiotu, konieczne jest osiągnięcie wszystkich zakładanych efektów uczenia się.</t>
    </r>
  </si>
  <si>
    <r>
      <rPr>
        <b/>
        <sz val="10"/>
        <color rgb="FFFF0000"/>
        <rFont val="Arial CE"/>
      </rPr>
      <t xml:space="preserve">Ocena formująca (inaczej, formatywna), tj .ocena wspomagajaca proces uczenia się:
</t>
    </r>
    <r>
      <rPr>
        <b/>
        <sz val="10"/>
        <color rgb="FFFFFFFF"/>
        <rFont val="Arial CE"/>
      </rPr>
      <t xml:space="preserve">a) w zakresie wykładów:  
• na podstawie odpowiedzi na pytania dotyczące materiału omówionego na poprzednich wykładach,
b) w zakresie laboratoriów / ćwiczeń: 
• na podstawie oceny bieżącego postępu realizacji zadań,
</t>
    </r>
    <r>
      <rPr>
        <b/>
        <sz val="10"/>
        <color rgb="FFFF0000"/>
        <rFont val="Arial CE"/>
      </rPr>
      <t xml:space="preserve">Ocena podsumowująca (inaczej sumatywna), tj. ocens podsumowująca stopień osiągania przez studenta zakładanych efektów uczenia się:
</t>
    </r>
    <r>
      <rPr>
        <b/>
        <sz val="10"/>
        <color rgb="FFFFFFFF"/>
        <rFont val="Arial CE"/>
      </rPr>
      <t>a)  w zakresie wykładów weryfikowanie założonych efektów uczenia się realizowane jest przez:
• ocenę wiedzy i umiejętności wykazanych na egzaminie pisemnym o charakterze problemowym (w przypadku niektórych przedmiotów student może korzystać z dowolnych materiałów dydaktycznych) / w formie testu wielokrotnego wyboru, 
• omówienie wyników egzaminu, 
b)  w zakresie laboratoriów / ćwiczeń weryfikowanie założonych efektów uczenia się realizowane jest przez:
• ocenę przygotowania studenta do poszczególnych sesji zajęć laboratoryjnych (sprawdzian „wejściowy") oraz ocenę umiejętności związanych z realizacją ćwiczeń laboratoryjnych,
• ocenianie ciągłe, na każdych zajęciach (odpowiedzi ustne) – premiowanie przyrostu umiejętności posługiwania się poznanymi zasadami i metodami, 
• ocenę sprawozdania przygotowywanego częściowo w trakcie zajęć, a częściowo po ich zakończeniu; ocena ta obejmuje także umiejętność pracy w zespole,
• ocenę wiedzy i umiejętności związanych z realizacją zadań projektowych / laboratoryjnych poprzez 2 kolokwia w semestrze, 
• ocenę i „obronę” przez studenta sprawozdania z realizacji projektu, 
Uzyskiwanie punktów dodatkowych za aktywność podczas zajęć, a szczególnie za:
• omówienia dodatkowych aspektów zagadnienia,
• efektywność zastosowania zdobytej wiedzy podczas rozwiązywania zadanego problemu,
• umiejętność współpracy w ramach zespołu praktycznie realizującego zadanie szczegółowe w laboratorium,
• uwagi związane z udoskonaleniem materiałów dydaktycznych,
• wskazywanie trudności percepcyjnych studentów umożliwiające bieżące doskonalenia procesu dydaktycznego.</t>
    </r>
  </si>
  <si>
    <t>Odniesienie do kierunkowych efektów uczenia się dla programu kształcenia - Automatyka i Robotyka</t>
  </si>
  <si>
    <t>Umiejętności</t>
  </si>
  <si>
    <t>Kompetencje społeczne</t>
  </si>
  <si>
    <t>P7S_WG</t>
  </si>
  <si>
    <t>P7S_WK</t>
  </si>
  <si>
    <t>P7S_UW</t>
  </si>
  <si>
    <t>P7S_UK</t>
  </si>
  <si>
    <t>P7S_UU</t>
  </si>
  <si>
    <t>P7S_UO</t>
  </si>
  <si>
    <t>P7S_KK</t>
  </si>
  <si>
    <t>P7S_KR</t>
  </si>
  <si>
    <t>P7S_KO</t>
  </si>
  <si>
    <t>Efekt uczenia się:</t>
  </si>
  <si>
    <t>K2_W1</t>
  </si>
  <si>
    <t>K2_W2</t>
  </si>
  <si>
    <t>K2_W3</t>
  </si>
  <si>
    <t>K2_W4</t>
  </si>
  <si>
    <t>K2_W5</t>
  </si>
  <si>
    <t>K2_W6</t>
  </si>
  <si>
    <t>K2_W7</t>
  </si>
  <si>
    <t>K2_W8</t>
  </si>
  <si>
    <t>K2_W9</t>
  </si>
  <si>
    <t>K2_W10</t>
  </si>
  <si>
    <t>K2_W11</t>
  </si>
  <si>
    <t>K2_W12</t>
  </si>
  <si>
    <t>K2_W13</t>
  </si>
  <si>
    <t>K2_W14</t>
  </si>
  <si>
    <t>K2_W15</t>
  </si>
  <si>
    <t>K2_W16</t>
  </si>
  <si>
    <t>K2_W17</t>
  </si>
  <si>
    <t>K2_W18</t>
  </si>
  <si>
    <t>K2_U1</t>
  </si>
  <si>
    <t>K2_U2</t>
  </si>
  <si>
    <t>K2_U3</t>
  </si>
  <si>
    <t>K2_U4</t>
  </si>
  <si>
    <t>K2_U5</t>
  </si>
  <si>
    <t>K2_U6</t>
  </si>
  <si>
    <t>K2_U7</t>
  </si>
  <si>
    <t>K2_U8</t>
  </si>
  <si>
    <t>K2_U9</t>
  </si>
  <si>
    <t>K2_U10</t>
  </si>
  <si>
    <t>K2_U11</t>
  </si>
  <si>
    <t>K2_U12</t>
  </si>
  <si>
    <t>K2_U13</t>
  </si>
  <si>
    <t>K2_U14</t>
  </si>
  <si>
    <t>K2_U15</t>
  </si>
  <si>
    <t>K2_U16</t>
  </si>
  <si>
    <t>K2_U17</t>
  </si>
  <si>
    <t>K2_U18</t>
  </si>
  <si>
    <t>K2_U19</t>
  </si>
  <si>
    <t>K2_U20</t>
  </si>
  <si>
    <t>K2_U21</t>
  </si>
  <si>
    <t>K2_U22</t>
  </si>
  <si>
    <t>K2_U23</t>
  </si>
  <si>
    <t>K2_U24</t>
  </si>
  <si>
    <t>K2_U25</t>
  </si>
  <si>
    <t>K2_U26</t>
  </si>
  <si>
    <t>K2_U27</t>
  </si>
  <si>
    <t>K2_K1</t>
  </si>
  <si>
    <t>K2_K2</t>
  </si>
  <si>
    <t>K2_K3</t>
  </si>
  <si>
    <t>K2_K4</t>
  </si>
  <si>
    <t>K2_K5</t>
  </si>
  <si>
    <t>K2_K6</t>
  </si>
  <si>
    <t>Ile razy wybrano:</t>
  </si>
  <si>
    <t>Kierunek: Automatyka i Robotyka - studia niestacjonarne II st.</t>
  </si>
  <si>
    <t>Sym.</t>
  </si>
  <si>
    <t>Efekt uczenia się - Wiedza</t>
  </si>
  <si>
    <t>zna i rozumie w pogłębionym stopniu wybrane działy matematyki; ma poszerzoną i pogłębioną wiedzę niezbędną do formułowania i rozwiązywania złożonych zadań z zakresu teorii sterowania, optymalizacji, modelowania, identyfikacji i przetwarzania sygnałów;</t>
  </si>
  <si>
    <t>ma uporządkowaną i pogłębioną wiedzę w zakresie metod  sztucznej inteligencji i ich zastosowania w systemach automatyki  i robotyki;</t>
  </si>
  <si>
    <t>ma specjalistyczną wiedzę w zakresie systemów zdalnych, rozproszonych, systemów czasu rzeczywistego oraz technik sieciowych;</t>
  </si>
  <si>
    <t>rozumie metodykę projektowania specjalizowanych analogowych i cyfrowych systemów elektronicznych;</t>
  </si>
  <si>
    <t>ma uporządkowaną i pogłębioną wiedzę z zakresu modelowania  oraz identyfikacji systemów;</t>
  </si>
  <si>
    <t>ma szczegółową wiedzę z zakresu budowy i wykorzystania zaawansowanych systemów sensorycznych;</t>
  </si>
  <si>
    <t>ma zaawansowaną i pogłębioną wiedzę w zakresie metod analizy  i projektowania systemów sterowania;</t>
  </si>
  <si>
    <t>ma uporządkowaną, podbudowaną teoretycznie, szczegółową wiedzę w zakresie projektowania i analizy systemów optymalnych;</t>
  </si>
  <si>
    <t>ma uporządkowaną i pogłębioną wiedzę z zakresu systemów  adaptacyjnych;</t>
  </si>
  <si>
    <t>ma uporządkowaną i pogłębioną wiedzę w ramach wybranych  obszarów automatyki i robotyki;</t>
  </si>
  <si>
    <t>ma  uporządkowaną i  pogłębioną  wiedzę związaną z systemami sterowania i układami kontrolno-pomiarowymi;</t>
  </si>
  <si>
    <t>ma wiedzę o trendach rozwojowych i najistotniejszych nowych osiągnięciach z zakresu automatyki i robotyki i pokrewnych dyscyplin naukowych</t>
  </si>
  <si>
    <t>ma podstawową wiedzę o cyklu życia systemów automatyki i robotyki oraz układów kontrolno-pomiarowych;</t>
  </si>
  <si>
    <t>ma wiedzę niezbędną do rozumienia ekonomicznych, prawnych i społecznych aspektów działalności inżynierskiej oraz możliwości zastosowania ich w praktyce;</t>
  </si>
  <si>
    <t>ma wiedzę dotyczącą prowadzenia działalności gospodarczej, zarządzania projektami inżynierskimi i zarządzania jakością;</t>
  </si>
  <si>
    <t>zna i rozumie podstawowe pojęcia i zasady z zakresu ochrony własności intelektualnej i prawa autorskiego;potrafi korzystać z zasobów informacji patentowej;</t>
  </si>
  <si>
    <t>zna zasady i procedury tworzenia indywidualnej przedsiębiorczości dotyczącej automatyki i robotyki;</t>
  </si>
  <si>
    <t>ma uporządkowaną i pogłębioną wiedzę w zakresie specjalizowanych systemów mikroprocesorowych przeznaczonych do układów sterowania i układów kontrolno-pomiarowych;</t>
  </si>
  <si>
    <t>Efekt uczenia się - Umiejętności</t>
  </si>
  <si>
    <t xml:space="preserve">potrafi krytycznie korzystać z informacji literaturowych, baz danych i innych źródeł w języku polskim i obcym; </t>
  </si>
  <si>
    <t>potrafi analizować i interpretować projektową dokumentację techniczną oraz wykorzystywać literaturę naukową związaną z danym problemem;</t>
  </si>
  <si>
    <t>potrafi porozumiewać się przy użyciu różnych technik w środowisku zawodowym oraz w innych środowiskach, także w języku obcym;</t>
  </si>
  <si>
    <t>potrafi przygotować opracowanie naukowe w języku ojczystym i krótkie doniesienie naukowe w języku angielskim, przedstawiające wyniki własnych badań naukowych;</t>
  </si>
  <si>
    <t>potrafi przygotować i przedstawić w języku polskim i w języku obcym prezentację ustną, dotyczącą szczegółowych zagadnień z zakresu automatyki i robotyki;</t>
  </si>
  <si>
    <t>posiada umiejętności samokształcenia w celu podnoszenia i aktualizacji kompetencji zawodowych;</t>
  </si>
  <si>
    <t>ma umiejętności językowe w zakresie automatyki i robotyki, zgodne z wymaganiami określonymi dla poziomu B2+ Europejskiego Systemu Opisu Kształcenia Językowego;</t>
  </si>
  <si>
    <t>potrafi posługiwać się technikami informacyjno-komunikacyjnymi;</t>
  </si>
  <si>
    <t>potrafi przeprowadzić symulację i analizę działania złożonych układów automatyki oraz zaplanować i przeprowadzić weryfikację eksperymentalną;</t>
  </si>
  <si>
    <t>potrafi wyznaczać modele prostych systemów i procesów, a także wykorzystywać je do celów analizy i projektowania układów automatyki i robotyki;</t>
  </si>
  <si>
    <t>potrafi korzystać z zaawansowanych metod przetwarzania i analizy sygnałów w tym sygnału wizyjnego oraz ekstrahować informacje z analizowanych sygnałów;</t>
  </si>
  <si>
    <t>potrafi zintegrować i zaprogramować specjalizowane systemy zrobotyzowane;</t>
  </si>
  <si>
    <t>potrafi dobrać i zintegrować elementy specjalizowanego systemu pomiarowo-sterującego w tym: jednostkę sterującą, układ wykonawczy, układ pomiarowy oraz moduły peryferyjne i komunikacyjne;</t>
  </si>
  <si>
    <t>potrafi przy formułowaniu i rozwiązywaniu zadań obejmujących projektowanie układów automatyki i robotyki dostrzegać ich aspekty pozatechniczne, w tym środowiskowe, ekonomiczne i prawne;</t>
  </si>
  <si>
    <t>potrafi formułować i weryfikować (symulacyjnie lub eksperymentalnie) hipotezy związane z zadaniami inżynierskimi i prostymi problemami badawczymi z zakresu automatyki i robotyki;</t>
  </si>
  <si>
    <t>potrafi ocenić przydatność i możliwość wykorzystania nowych osiągnięć (w tym technik i technologii) w zakresie automatyki i robotyki;</t>
  </si>
  <si>
    <t>potrafi stosować zasady bezpieczeństwa i higieny pracy właściwe dla stanowisk automatyki i robotyki;</t>
  </si>
  <si>
    <t>potrafi dokonać wstępnej analizy ekonomicznej podejmowanych działań inżynierskich;</t>
  </si>
  <si>
    <t>potrafi dokonać krytycznej analizy sposobu funkcjonowania systemów sterowania i systemów robotyki; posiada także umiejętność doboru systemów automatyki z wykorzystaniem sterowników mikroprocesorowych;</t>
  </si>
  <si>
    <t>potrafi zaprojektować ulepszenia (usprawnienia) istniejących rozwiązań projektowych elementów i układów automatyki i robotyki;</t>
  </si>
  <si>
    <t>potrafi dokonać identyfikacji elementów i układów sterowania oraz sformułować specyfikację projektową złożonego systemu sterowania z uwzględnieniem aspektów pozatechnicznych;</t>
  </si>
  <si>
    <t>potrafi krytycznie ocenić i dobrać odpowiednie metody i narzędzia do rozwiązania zadania z zakresu automatyki i robotyki; potrafi wykorzystać narzędzia nowatorskie i niekonwencjonalne z zakresu automatyki i robotyki;</t>
  </si>
  <si>
    <t xml:space="preserve">potrafi zaprojektować i zrealizować złożone urządzenie, obiekt lub system uwzględniając aspekty pozatechniczne; </t>
  </si>
  <si>
    <t>potrafi kierować pracą zespołu;potrafi kierować zespołem i umie oszacować czas potrzebny na realizację zleconego zadania; potrafi opracować harmonogram prac i zrealizować zadania zapewniając dotrzymanie terminów;</t>
  </si>
  <si>
    <t>potrafi skonstruować algorytm rozwiązania złożonego i nietypowego zadania inżynierskiego i prostego problemu badawczego oraz zaimplementować, przetestować i uruchomić go w wybranym środowisku programistycznym dla wybranych systemów operacyjnych;</t>
  </si>
  <si>
    <t>potrafi skonstruować algorytm rozwiązania złożonego i nietypowego zadania pomiarowego i obliczeniowo-sterującego oraz zaimplementować, przetestować i uruchomić go w wybranym środowisku programistycznym na platformie mikroprocesorowej;</t>
  </si>
  <si>
    <t>potrafi projektować układy sterowania dla złożonych i nietypowych systemów wielowymiarowych; potrafi świadomie wykorzystywać standardowe bloki funkcjonalne systemów automatyki oraz kształtować własności dynamiczne torów pomiarowych;</t>
  </si>
  <si>
    <t>Efekt uczenia się - Kompetencje</t>
  </si>
  <si>
    <t>rozumie potrzebę i zna możliwości ciągłego dokształcania się – podnoszenia kompetencji zawodowych, osobistych i społecznych, potrafi inspirować i organizować proces uczenia się innych osób;</t>
  </si>
  <si>
    <t>posiada świadomość ważności i rozumie pozatechniczne aspekty i skutki działalności inżynierskiej w tym jej wpływ na środowisko i związaną z tym odpowiedzialność za podejmowane decyzje; jest gotów do rozwijania dorobku zawodowego;</t>
  </si>
  <si>
    <t>posiada świadomość odpowiedzialności za pracę własną oraz gotowość podporządkowania się zasadom pracy w zespole i ponoszenia odpowiedzialności za wspólnie realizowane zadania; potrafi kierować zespołem, wyznaczać cele i określać priorytety prowadzące do realizacji zadania;</t>
  </si>
  <si>
    <t>posiada świadomość konieczności profesjonalnego podejścia do zagadnień technicznych, skrupulatnego zapoznania się z dokumentacją oraz warunkami środowiskowymi, w których urządzenia i ich elementy mogą funkcjonować;</t>
  </si>
  <si>
    <t>jest gotów do myślenia i działania w sposób przedsiębiorczy;</t>
  </si>
  <si>
    <t>ma świadomość roli społecznej absolwenta uczelni technicznej oraz rozumie potrzebę formułowania i przekazywania społeczeństwu (w szczególności poprzez środki masowego przekazu) informacji i opinii dotyczących osiągnięć automatyki i robotyki w zakresie prac badawczych i aplikacyjnych oraz innych aspektów działalności inżynierskiej; podejmuje starania, aby przekazywać takie informacje i opinie w sposób powszechnie zrozumiały z uzasadnieniem różnych punktów widzenia;</t>
  </si>
  <si>
    <t>Statystyka programu kształcenia:</t>
  </si>
  <si>
    <t>Łączna liczba godzin na studiach niestacjonarnych II stopnia jest równa 754 godz. co daje łączną liczbę godzin zajęć wymagających bezpośredniego udziału nauczycieli akademickich i studentów = 754 godz.  przy wymaganej liczbie godzin kontaktu z prowadzącym na studiach stacjonarnych 0,5 x 2/3 x (90 punktów ECTS x 25 godz.) = 750 godz. Przyjęto założenie, że jeden punkt ECTS odpowiada efektom kształcenia, których uzyskanie wymaga od studenta średnio 25-30 godzin pracy.</t>
  </si>
  <si>
    <t>Łączna liczba punktów ECTS = 90; punkty ECTS modułów obieralnych = 43 (wymagana liczba punktów ECTS modułów obieralnych 30% z 90 = 27).</t>
  </si>
  <si>
    <t>Łączna liczba godzin, którą student musi uzyskać w ramach zajęć o charakterze praktycznym, w tym zajęć laboratoryjnych i projektowych oraz ćwiczeń i seminariów, jest równa 410 godz. (a punktów ECTS = 43).</t>
  </si>
  <si>
    <t>Minimalna liczba punktów ECTS, którą student musi uzyskać, realizując moduły kształcenia oferowane na zajęciach ogólnouczelnianych lub na innym kierunku studiów = 4 (Język obcy).</t>
  </si>
  <si>
    <t>Łączna liczba punktów ECTS, którą student musi uzyskać w ramach zajęć z zakresu nauk podstawowych, do których odnoszą się efekty kształcenia dla kierunku Automatyka i Robotyka = 21 (Język obcy, Teoria i metody optymalizacji, Przedmiot społeczno-humanistyczny: Organizacja i finansowanie prac badawczo-rozwojowych, Cyfrowe przetwarzanie sygnałów, Systemy wizyjne, Przedmiot społeczno-humanistyczny: Zarządzanie projektami i własnością intelektualną, Pracownia badawczo-rozwojowa).</t>
  </si>
  <si>
    <t>Liczba punktów z nauk humanistycznych i społecznych jest równa 5.</t>
  </si>
  <si>
    <t>Liczba punktów za zajęcia z języka obcego jest równa 4.</t>
  </si>
  <si>
    <t>Liczba punktów zajęć służących zdobywaniu pogłębionej wiedzy, umiejętności prowadzenia badań naukowych oraz kompetencji społecznych niezbędnych w działalności badawczej = 65, co stanowi 72,22% punktów ECTS.</t>
  </si>
  <si>
    <t>Liczba punktów z zajęć związanych z badaniami naukowymi jest równa 65.</t>
  </si>
  <si>
    <t>EFEKTY UCZENIA SIĘ PROWADZĄCE DO UZYSKANIA KOMPETENCJI INŻYNIERSKICH</t>
  </si>
  <si>
    <t>Przedmiot:</t>
  </si>
  <si>
    <t>Semestr 1</t>
  </si>
  <si>
    <t>OPIS EFEKTÓW UCZENIA SIĘ PROWADZĄCYCH DO UZYSKANIA KOMPETENCJI INŻYNIERSKICH</t>
  </si>
  <si>
    <t>Profil ogólnoakademicki dla kwalifikacji drugiego stopnia</t>
  </si>
  <si>
    <t>Symb.  PP</t>
  </si>
  <si>
    <t>Charakterystyki drugiego stopnia efektów uczenia się dla kwalifikacji na poziomie 7 umożliwających uzyskanie kompetencji inżynierskich</t>
  </si>
  <si>
    <t>Kierunkowe efekty uczenia się</t>
  </si>
  <si>
    <t>Symb. PP</t>
  </si>
  <si>
    <t>WIEDZA</t>
  </si>
  <si>
    <t>podstawowe procesy zachodzące w cyklu życia urządzeń, obiektów i systemów technicznych</t>
  </si>
  <si>
    <r>
      <rPr>
        <sz val="11"/>
        <color rgb="FF0070C0"/>
        <rFont val="Times New Roman"/>
      </rPr>
      <t>podstawowe</t>
    </r>
    <r>
      <rPr>
        <sz val="10"/>
        <color rgb="FF0070C0"/>
        <rFont val="Times New Roman"/>
      </rPr>
      <t xml:space="preserve"> zasady tworzenia i rozwoju </t>
    </r>
    <r>
      <rPr>
        <sz val="11"/>
        <color rgb="FF0070C0"/>
        <rFont val="Times New Roman"/>
      </rPr>
      <t>różnych</t>
    </r>
    <r>
      <rPr>
        <sz val="10"/>
        <color rgb="FF0070C0"/>
        <rFont val="Times New Roman"/>
      </rPr>
      <t xml:space="preserve"> form indywidualnej przedsiębiorczości</t>
    </r>
  </si>
  <si>
    <t xml:space="preserve">UMIEJĘTNOŚCI </t>
  </si>
  <si>
    <t>planować i przeprowadzać eksperymenty, w tym pomiary i symulacje komputerowe, interpretować uzyskane wyniki i wyciągać wnioski</t>
  </si>
  <si>
    <t xml:space="preserve">przy identyfikacji i formułowaniu specyfikacji zadań inżynierskich oraz ich rozwiązywaniu:
 − wykorzystać metody analityczne, symulacyjne i eksperymentalne, 
− dostrzegać ich aspekty systemowe i pozatechniczne, w tym aspekty etyczne
− dokonać wstępnej oceny ekonomicznej proponowanych rozwiązań i podejmowanych działań inżynierskich </t>
  </si>
  <si>
    <t xml:space="preserve">potrafi przy formułowaniu i rozwiązywaniu zadań obejmujących projektowanie układów automatyki i robotyki dostrzegać ich aspekty pozatechniczne, w tym środowiskowe, ekonomiczne i prawne; </t>
  </si>
  <si>
    <t xml:space="preserve">dokonywać krytycznej analizy sposobu funkcjonowania istniejących rozwiązań technicznych i ocenić te rozwiązania </t>
  </si>
  <si>
    <t>potrafi dokonać krytycznej analizy sposobu funkcjonowania systemów sterowania i systemów robotyki; posiada także umiejętność doboru systemów automatyki z wykorzystaniem sterowników programowalnych;</t>
  </si>
  <si>
    <t>projektować – zgodnie z zadaną specyfikacją – oraz wykonać typowe dla kierunku studiów proste urządzenia, obiekty, systemy lub zrealizować procesy, używając odpowiednio dobranych metod, technik, narzędzi i materiałów</t>
  </si>
  <si>
    <t>potrafi zaprojektować i zrealizować złożone urządzenie, obiekt lub system uwzględniając aspekty pozatechniczne;</t>
  </si>
  <si>
    <r>
      <rPr>
        <b/>
        <sz val="10"/>
        <color rgb="FF0000FF"/>
        <rFont val="Arial ce"/>
      </rPr>
      <t>Przedmiot obieralny społeczno-humanistyczny 1:</t>
    </r>
    <r>
      <rPr>
        <b/>
        <sz val="10"/>
        <color theme="1"/>
        <rFont val="Arial CE"/>
      </rPr>
      <t xml:space="preserve"> 
a) Zarządzanie strategiczne 
b) Zintegrowane systemy zarządzania 
c) Organizacja i zarządzanie małych przedsiębiorstw </t>
    </r>
  </si>
  <si>
    <r>
      <rPr>
        <b/>
        <sz val="10"/>
        <color rgb="FF0000FF"/>
        <rFont val="Arial"/>
      </rPr>
      <t>Przedmiot społeczno-humanistyczny 2:</t>
    </r>
    <r>
      <rPr>
        <b/>
        <sz val="10"/>
        <color theme="1"/>
        <rFont val="Arial"/>
      </rPr>
      <t xml:space="preserve"> 
Organizacja i finansowanie badań naukowych oraz prac badawczo-rozwojowych</t>
    </r>
  </si>
</sst>
</file>

<file path=xl/styles.xml><?xml version="1.0" encoding="utf-8"?>
<styleSheet xmlns="http://schemas.openxmlformats.org/spreadsheetml/2006/main">
  <fonts count="49">
    <font>
      <sz val="10"/>
      <color rgb="FF000000"/>
      <name val="Calibri"/>
      <scheme val="minor"/>
    </font>
    <font>
      <sz val="9"/>
      <color rgb="FFFFFFFF"/>
      <name val="Arial"/>
    </font>
    <font>
      <sz val="10"/>
      <color theme="1"/>
      <name val="Arial"/>
    </font>
    <font>
      <b/>
      <sz val="10"/>
      <color rgb="FFFFFFFF"/>
      <name val="Arial"/>
    </font>
    <font>
      <sz val="10"/>
      <color rgb="FFFFFFFF"/>
      <name val="Arial"/>
    </font>
    <font>
      <sz val="10"/>
      <color rgb="FFFF0000"/>
      <name val="Arial"/>
    </font>
    <font>
      <b/>
      <sz val="22"/>
      <color rgb="FFFFFFFF"/>
      <name val="Arial"/>
    </font>
    <font>
      <sz val="9"/>
      <color theme="1"/>
      <name val="Arial"/>
    </font>
    <font>
      <b/>
      <sz val="14"/>
      <color rgb="FFFFFFFF"/>
      <name val="Arial"/>
    </font>
    <font>
      <sz val="10"/>
      <color rgb="FF000000"/>
      <name val="Calibri"/>
    </font>
    <font>
      <sz val="10"/>
      <name val="Calibri"/>
    </font>
    <font>
      <b/>
      <sz val="15"/>
      <color rgb="FFFFFFFF"/>
      <name val="Arial"/>
    </font>
    <font>
      <b/>
      <sz val="12"/>
      <color rgb="FFFF0000"/>
      <name val="Arial"/>
    </font>
    <font>
      <b/>
      <sz val="10"/>
      <color theme="1"/>
      <name val="Arial"/>
    </font>
    <font>
      <b/>
      <sz val="10"/>
      <color rgb="FFFF0000"/>
      <name val="Arial"/>
    </font>
    <font>
      <sz val="10"/>
      <color rgb="FFC0C0C0"/>
      <name val="Arial"/>
    </font>
    <font>
      <sz val="8"/>
      <color rgb="FFFFFFFF"/>
      <name val="Arial"/>
    </font>
    <font>
      <sz val="10"/>
      <color theme="1"/>
      <name val="Calibri"/>
    </font>
    <font>
      <sz val="11"/>
      <color rgb="FF000000"/>
      <name val="Inconsolata"/>
    </font>
    <font>
      <b/>
      <sz val="10"/>
      <color rgb="FF000000"/>
      <name val="Arial"/>
    </font>
    <font>
      <u/>
      <sz val="10"/>
      <color rgb="FF0000FF"/>
      <name val="Calibri"/>
    </font>
    <font>
      <b/>
      <i/>
      <sz val="10"/>
      <color rgb="FFFFFFFF"/>
      <name val="Arial"/>
    </font>
    <font>
      <b/>
      <sz val="9"/>
      <color theme="1"/>
      <name val="Arial"/>
    </font>
    <font>
      <sz val="10"/>
      <color rgb="FF000000"/>
      <name val="Arial"/>
    </font>
    <font>
      <b/>
      <sz val="11"/>
      <color rgb="FFFFFFFF"/>
      <name val="Arial"/>
    </font>
    <font>
      <b/>
      <sz val="12"/>
      <color rgb="FFFFFFFF"/>
      <name val="Arial"/>
    </font>
    <font>
      <b/>
      <sz val="12"/>
      <color rgb="FF0066CC"/>
      <name val="Arial"/>
    </font>
    <font>
      <sz val="11"/>
      <color theme="1"/>
      <name val="Arial"/>
    </font>
    <font>
      <sz val="10"/>
      <color theme="1"/>
      <name val="Times New Roman"/>
    </font>
    <font>
      <sz val="10"/>
      <color rgb="FF000000"/>
      <name val="Times New Roman"/>
    </font>
    <font>
      <sz val="12"/>
      <color rgb="FFFFFFFF"/>
      <name val="Arial Black"/>
    </font>
    <font>
      <b/>
      <sz val="10"/>
      <color rgb="FFFFFFFF"/>
      <name val="Arial Black"/>
    </font>
    <font>
      <b/>
      <sz val="10"/>
      <color rgb="FF000000"/>
      <name val="Arial Black"/>
    </font>
    <font>
      <sz val="11"/>
      <color theme="1"/>
      <name val="Calibri"/>
    </font>
    <font>
      <sz val="11"/>
      <color rgb="FF0070C0"/>
      <name val="Times New Roman"/>
    </font>
    <font>
      <sz val="11"/>
      <color rgb="FF000000"/>
      <name val="Times New Roman"/>
    </font>
    <font>
      <b/>
      <sz val="12"/>
      <color rgb="FF000000"/>
      <name val="Arial Black"/>
    </font>
    <font>
      <b/>
      <sz val="14"/>
      <color rgb="FFFFFFFF"/>
      <name val="Arial ce"/>
    </font>
    <font>
      <b/>
      <sz val="20"/>
      <color rgb="FFFFFFFF"/>
      <name val="Arial CE"/>
    </font>
    <font>
      <b/>
      <sz val="10"/>
      <color rgb="FFFF0000"/>
      <name val="Arial CE"/>
    </font>
    <font>
      <sz val="10"/>
      <color theme="1"/>
      <name val="Arial CE"/>
    </font>
    <font>
      <b/>
      <sz val="10"/>
      <color rgb="FF0000FF"/>
      <name val="Arial"/>
    </font>
    <font>
      <b/>
      <sz val="10"/>
      <color rgb="FF00CCFF"/>
      <name val="Arial"/>
    </font>
    <font>
      <b/>
      <sz val="10"/>
      <color rgb="FF0000FF"/>
      <name val="Arial ce"/>
    </font>
    <font>
      <b/>
      <sz val="10"/>
      <color theme="1"/>
      <name val="Arial CE"/>
    </font>
    <font>
      <b/>
      <sz val="12"/>
      <color rgb="FFFF0000"/>
      <name val="Arial CE"/>
    </font>
    <font>
      <b/>
      <sz val="12"/>
      <color rgb="FFFFFFFF"/>
      <name val="Arial CE"/>
    </font>
    <font>
      <b/>
      <sz val="10"/>
      <color rgb="FFFFFFFF"/>
      <name val="Arial CE"/>
    </font>
    <font>
      <sz val="10"/>
      <color rgb="FF0070C0"/>
      <name val="Times New Roman"/>
    </font>
  </fonts>
  <fills count="16">
    <fill>
      <patternFill patternType="none"/>
    </fill>
    <fill>
      <patternFill patternType="gray125"/>
    </fill>
    <fill>
      <patternFill patternType="solid">
        <fgColor rgb="FF000080"/>
        <bgColor rgb="FF000080"/>
      </patternFill>
    </fill>
    <fill>
      <patternFill patternType="solid">
        <fgColor rgb="FF0000FF"/>
        <bgColor rgb="FF0000FF"/>
      </patternFill>
    </fill>
    <fill>
      <patternFill patternType="solid">
        <fgColor rgb="FFFFFF99"/>
        <bgColor rgb="FFFFFF99"/>
      </patternFill>
    </fill>
    <fill>
      <patternFill patternType="solid">
        <fgColor rgb="FFFFFFFF"/>
        <bgColor rgb="FFFFFFFF"/>
      </patternFill>
    </fill>
    <fill>
      <patternFill patternType="solid">
        <fgColor rgb="FFF2F2F2"/>
        <bgColor rgb="FFF2F2F2"/>
      </patternFill>
    </fill>
    <fill>
      <patternFill patternType="solid">
        <fgColor rgb="FF66FF33"/>
        <bgColor rgb="FF66FF33"/>
      </patternFill>
    </fill>
    <fill>
      <patternFill patternType="solid">
        <fgColor rgb="FFCCFFFF"/>
        <bgColor rgb="FFCCFFFF"/>
      </patternFill>
    </fill>
    <fill>
      <patternFill patternType="solid">
        <fgColor rgb="FF0066CC"/>
        <bgColor rgb="FF0066CC"/>
      </patternFill>
    </fill>
    <fill>
      <patternFill patternType="solid">
        <fgColor rgb="FF00FF00"/>
        <bgColor rgb="FF00FF00"/>
      </patternFill>
    </fill>
    <fill>
      <patternFill patternType="solid">
        <fgColor rgb="FFFFFF66"/>
        <bgColor rgb="FFFFFF66"/>
      </patternFill>
    </fill>
    <fill>
      <patternFill patternType="solid">
        <fgColor rgb="FF66CCFF"/>
        <bgColor rgb="FF66CCFF"/>
      </patternFill>
    </fill>
    <fill>
      <patternFill patternType="solid">
        <fgColor rgb="FFCCCCFF"/>
        <bgColor rgb="FFCCCCFF"/>
      </patternFill>
    </fill>
    <fill>
      <patternFill patternType="solid">
        <fgColor rgb="FF808080"/>
        <bgColor rgb="FF808080"/>
      </patternFill>
    </fill>
    <fill>
      <patternFill patternType="solid">
        <fgColor rgb="FFC0C0C0"/>
        <bgColor rgb="FFC0C0C0"/>
      </patternFill>
    </fill>
  </fills>
  <borders count="67"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 style="thin">
        <color rgb="FF969696"/>
      </left>
      <right style="thin">
        <color rgb="FF969696"/>
      </right>
      <top style="thin">
        <color rgb="FFFFFFFF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969696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969696"/>
      </right>
      <top/>
      <bottom/>
      <diagonal/>
    </border>
    <border>
      <left style="thin">
        <color rgb="FF969696"/>
      </left>
      <right style="thin">
        <color rgb="FF969696"/>
      </right>
      <top/>
      <bottom/>
      <diagonal/>
    </border>
    <border>
      <left style="thin">
        <color rgb="FF969696"/>
      </left>
      <right style="thin">
        <color rgb="FF000000"/>
      </right>
      <top/>
      <bottom/>
      <diagonal/>
    </border>
    <border>
      <left/>
      <right style="thin">
        <color rgb="FFFFFFFF"/>
      </right>
      <top style="thin">
        <color rgb="FF000000"/>
      </top>
      <bottom style="thin">
        <color rgb="FF000000"/>
      </bottom>
      <diagonal/>
    </border>
    <border>
      <left style="thin">
        <color rgb="FF969696"/>
      </left>
      <right style="thin">
        <color rgb="FF969696"/>
      </right>
      <top/>
      <bottom style="thin">
        <color rgb="FF000000"/>
      </bottom>
      <diagonal/>
    </border>
    <border>
      <left style="thin">
        <color rgb="FF969696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969696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969696"/>
      </left>
      <right style="thin">
        <color rgb="FF969696"/>
      </right>
      <top/>
      <bottom style="thin">
        <color rgb="FF969696"/>
      </bottom>
      <diagonal/>
    </border>
    <border>
      <left style="thin">
        <color rgb="FF969696"/>
      </left>
      <right style="thin">
        <color rgb="FF000000"/>
      </right>
      <top/>
      <bottom style="thin">
        <color rgb="FF969696"/>
      </bottom>
      <diagonal/>
    </border>
    <border>
      <left/>
      <right style="thin">
        <color rgb="FF969696"/>
      </right>
      <top style="thin">
        <color rgb="FF000000"/>
      </top>
      <bottom style="thin">
        <color rgb="FF000000"/>
      </bottom>
      <diagonal/>
    </border>
    <border>
      <left style="thin">
        <color rgb="FF969696"/>
      </left>
      <right style="thin">
        <color rgb="FF969696"/>
      </right>
      <top style="thin">
        <color rgb="FF000000"/>
      </top>
      <bottom style="thin">
        <color rgb="FF000000"/>
      </bottom>
      <diagonal/>
    </border>
    <border>
      <left style="thin">
        <color rgb="FF969696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FFFFFF"/>
      </right>
      <top/>
      <bottom/>
      <diagonal/>
    </border>
    <border>
      <left/>
      <right/>
      <top style="thin">
        <color rgb="FF000000"/>
      </top>
      <bottom style="thin">
        <color rgb="FFFFFFFF"/>
      </bottom>
      <diagonal/>
    </border>
    <border>
      <left/>
      <right style="thin">
        <color rgb="FF000080"/>
      </right>
      <top/>
      <bottom style="thin">
        <color rgb="FF000080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000080"/>
      </right>
      <top/>
      <bottom/>
      <diagonal/>
    </border>
    <border>
      <left/>
      <right style="thin">
        <color rgb="FF000000"/>
      </right>
      <top/>
      <bottom style="thin">
        <color rgb="FFFFFFFF"/>
      </bottom>
      <diagonal/>
    </border>
    <border>
      <left/>
      <right style="thin">
        <color rgb="FF000000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C0C0C0"/>
      </bottom>
      <diagonal/>
    </border>
    <border>
      <left/>
      <right/>
      <top style="thin">
        <color rgb="FF000000"/>
      </top>
      <bottom style="thin">
        <color rgb="FFC0C0C0"/>
      </bottom>
      <diagonal/>
    </border>
    <border>
      <left/>
      <right style="thin">
        <color rgb="FF000000"/>
      </right>
      <top style="thin">
        <color rgb="FF000000"/>
      </top>
      <bottom style="thin">
        <color rgb="FFC0C0C0"/>
      </bottom>
      <diagonal/>
    </border>
    <border>
      <left style="thin">
        <color rgb="FF000000"/>
      </left>
      <right/>
      <top style="thin">
        <color rgb="FFC0C0C0"/>
      </top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/>
      <right style="thin">
        <color rgb="FF000000"/>
      </right>
      <top style="thin">
        <color rgb="FFC0C0C0"/>
      </top>
      <bottom style="thin">
        <color rgb="FFC0C0C0"/>
      </bottom>
      <diagonal/>
    </border>
    <border>
      <left style="thin">
        <color rgb="FF000000"/>
      </left>
      <right style="thick">
        <color rgb="FFC0C0C0"/>
      </right>
      <top/>
      <bottom style="thin">
        <color rgb="FF000000"/>
      </bottom>
      <diagonal/>
    </border>
    <border>
      <left/>
      <right style="thick">
        <color rgb="FFC0C0C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282">
    <xf numFmtId="0" fontId="0" fillId="0" borderId="0" xfId="0" applyFont="1" applyAlignment="1"/>
    <xf numFmtId="0" fontId="1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wrapText="1"/>
    </xf>
    <xf numFmtId="0" fontId="4" fillId="0" borderId="1" xfId="0" applyFont="1" applyBorder="1" applyAlignment="1">
      <alignment wrapText="1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right"/>
    </xf>
    <xf numFmtId="0" fontId="1" fillId="2" borderId="2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vertical="top" wrapText="1"/>
    </xf>
    <xf numFmtId="0" fontId="3" fillId="2" borderId="2" xfId="0" applyFont="1" applyFill="1" applyBorder="1" applyAlignment="1">
      <alignment horizontal="center"/>
    </xf>
    <xf numFmtId="0" fontId="4" fillId="2" borderId="2" xfId="0" applyFont="1" applyFill="1" applyBorder="1" applyAlignment="1">
      <alignment wrapText="1"/>
    </xf>
    <xf numFmtId="0" fontId="4" fillId="2" borderId="3" xfId="0" applyFont="1" applyFill="1" applyBorder="1" applyAlignment="1">
      <alignment wrapText="1"/>
    </xf>
    <xf numFmtId="0" fontId="2" fillId="2" borderId="2" xfId="0" applyFont="1" applyFill="1" applyBorder="1" applyAlignment="1">
      <alignment wrapText="1"/>
    </xf>
    <xf numFmtId="0" fontId="2" fillId="2" borderId="2" xfId="0" applyFont="1" applyFill="1" applyBorder="1" applyAlignment="1">
      <alignment horizontal="center" wrapText="1"/>
    </xf>
    <xf numFmtId="0" fontId="7" fillId="2" borderId="2" xfId="0" applyFont="1" applyFill="1" applyBorder="1" applyAlignment="1">
      <alignment horizontal="center"/>
    </xf>
    <xf numFmtId="0" fontId="8" fillId="3" borderId="2" xfId="0" applyFont="1" applyFill="1" applyBorder="1"/>
    <xf numFmtId="0" fontId="3" fillId="3" borderId="2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vertical="top" wrapText="1"/>
    </xf>
    <xf numFmtId="0" fontId="3" fillId="3" borderId="2" xfId="0" applyFont="1" applyFill="1" applyBorder="1" applyAlignment="1">
      <alignment horizontal="center"/>
    </xf>
    <xf numFmtId="0" fontId="4" fillId="3" borderId="2" xfId="0" applyFont="1" applyFill="1" applyBorder="1" applyAlignment="1">
      <alignment wrapText="1"/>
    </xf>
    <xf numFmtId="0" fontId="4" fillId="3" borderId="3" xfId="0" applyFont="1" applyFill="1" applyBorder="1" applyAlignment="1">
      <alignment wrapText="1"/>
    </xf>
    <xf numFmtId="0" fontId="4" fillId="3" borderId="2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wrapText="1"/>
    </xf>
    <xf numFmtId="0" fontId="9" fillId="0" borderId="0" xfId="0" applyFont="1" applyAlignment="1">
      <alignment wrapText="1"/>
    </xf>
    <xf numFmtId="0" fontId="7" fillId="2" borderId="2" xfId="0" applyFont="1" applyFill="1" applyBorder="1" applyAlignment="1">
      <alignment horizontal="center" wrapText="1"/>
    </xf>
    <xf numFmtId="0" fontId="8" fillId="3" borderId="2" xfId="0" applyFont="1" applyFill="1" applyBorder="1" applyAlignment="1">
      <alignment vertical="top" wrapText="1"/>
    </xf>
    <xf numFmtId="0" fontId="11" fillId="3" borderId="2" xfId="0" applyFont="1" applyFill="1" applyBorder="1" applyAlignment="1">
      <alignment horizontal="left" vertical="center"/>
    </xf>
    <xf numFmtId="0" fontId="1" fillId="2" borderId="7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left" vertical="top"/>
    </xf>
    <xf numFmtId="0" fontId="4" fillId="2" borderId="2" xfId="0" applyFont="1" applyFill="1" applyBorder="1" applyAlignment="1">
      <alignment horizontal="center" wrapText="1"/>
    </xf>
    <xf numFmtId="0" fontId="4" fillId="2" borderId="7" xfId="0" applyFont="1" applyFill="1" applyBorder="1"/>
    <xf numFmtId="0" fontId="1" fillId="2" borderId="2" xfId="0" applyFont="1" applyFill="1" applyBorder="1" applyAlignment="1">
      <alignment horizontal="right"/>
    </xf>
    <xf numFmtId="0" fontId="1" fillId="2" borderId="2" xfId="0" applyFont="1" applyFill="1" applyBorder="1" applyAlignment="1">
      <alignment vertical="top"/>
    </xf>
    <xf numFmtId="0" fontId="1" fillId="2" borderId="2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vertical="top" wrapText="1"/>
    </xf>
    <xf numFmtId="0" fontId="4" fillId="2" borderId="2" xfId="0" applyFont="1" applyFill="1" applyBorder="1"/>
    <xf numFmtId="0" fontId="12" fillId="4" borderId="2" xfId="0" applyFont="1" applyFill="1" applyBorder="1"/>
    <xf numFmtId="0" fontId="3" fillId="2" borderId="11" xfId="0" applyFont="1" applyFill="1" applyBorder="1" applyAlignment="1">
      <alignment horizontal="center" vertical="top" wrapText="1"/>
    </xf>
    <xf numFmtId="0" fontId="3" fillId="2" borderId="11" xfId="0" applyFont="1" applyFill="1" applyBorder="1" applyAlignment="1">
      <alignment horizontal="center" vertical="center" wrapText="1"/>
    </xf>
    <xf numFmtId="0" fontId="13" fillId="2" borderId="2" xfId="0" applyFont="1" applyFill="1" applyBorder="1"/>
    <xf numFmtId="0" fontId="14" fillId="4" borderId="12" xfId="0" applyFont="1" applyFill="1" applyBorder="1" applyAlignment="1">
      <alignment vertical="center" wrapText="1"/>
    </xf>
    <xf numFmtId="0" fontId="13" fillId="4" borderId="13" xfId="0" applyFont="1" applyFill="1" applyBorder="1" applyAlignment="1">
      <alignment horizontal="center"/>
    </xf>
    <xf numFmtId="0" fontId="13" fillId="4" borderId="7" xfId="0" applyFont="1" applyFill="1" applyBorder="1" applyAlignment="1">
      <alignment horizontal="center"/>
    </xf>
    <xf numFmtId="0" fontId="13" fillId="4" borderId="7" xfId="0" applyFont="1" applyFill="1" applyBorder="1"/>
    <xf numFmtId="0" fontId="15" fillId="2" borderId="7" xfId="0" applyFont="1" applyFill="1" applyBorder="1" applyAlignment="1">
      <alignment horizontal="center" vertical="top"/>
    </xf>
    <xf numFmtId="0" fontId="2" fillId="4" borderId="14" xfId="0" applyFont="1" applyFill="1" applyBorder="1" applyAlignment="1">
      <alignment horizontal="center" vertical="top" wrapText="1"/>
    </xf>
    <xf numFmtId="0" fontId="3" fillId="3" borderId="7" xfId="0" applyFont="1" applyFill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4" borderId="7" xfId="0" applyFont="1" applyFill="1" applyBorder="1" applyAlignment="1">
      <alignment horizontal="center" vertical="top" wrapText="1"/>
    </xf>
    <xf numFmtId="0" fontId="2" fillId="4" borderId="16" xfId="0" applyFont="1" applyFill="1" applyBorder="1" applyAlignment="1">
      <alignment horizontal="center" vertical="top" wrapText="1"/>
    </xf>
    <xf numFmtId="0" fontId="2" fillId="4" borderId="12" xfId="0" applyFont="1" applyFill="1" applyBorder="1" applyAlignment="1">
      <alignment horizontal="center" vertical="top" wrapText="1"/>
    </xf>
    <xf numFmtId="0" fontId="2" fillId="5" borderId="2" xfId="0" applyFont="1" applyFill="1" applyBorder="1"/>
    <xf numFmtId="0" fontId="12" fillId="5" borderId="2" xfId="0" applyFont="1" applyFill="1" applyBorder="1"/>
    <xf numFmtId="0" fontId="2" fillId="5" borderId="2" xfId="0" applyFont="1" applyFill="1" applyBorder="1" applyAlignment="1">
      <alignment horizontal="center" vertical="top" wrapText="1"/>
    </xf>
    <xf numFmtId="0" fontId="2" fillId="5" borderId="2" xfId="0" applyFont="1" applyFill="1" applyBorder="1" applyAlignment="1">
      <alignment vertical="top" wrapText="1"/>
    </xf>
    <xf numFmtId="0" fontId="2" fillId="5" borderId="2" xfId="0" applyFont="1" applyFill="1" applyBorder="1" applyAlignment="1">
      <alignment wrapText="1"/>
    </xf>
    <xf numFmtId="0" fontId="3" fillId="2" borderId="17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/>
    </xf>
    <xf numFmtId="0" fontId="17" fillId="0" borderId="0" xfId="0" applyFont="1"/>
    <xf numFmtId="0" fontId="4" fillId="2" borderId="2" xfId="0" applyFont="1" applyFill="1" applyBorder="1" applyAlignment="1">
      <alignment horizontal="center"/>
    </xf>
    <xf numFmtId="0" fontId="13" fillId="4" borderId="12" xfId="0" applyFont="1" applyFill="1" applyBorder="1" applyAlignment="1">
      <alignment horizontal="center" vertical="center"/>
    </xf>
    <xf numFmtId="0" fontId="13" fillId="4" borderId="12" xfId="0" applyFont="1" applyFill="1" applyBorder="1" applyAlignment="1">
      <alignment vertical="center" wrapText="1"/>
    </xf>
    <xf numFmtId="0" fontId="2" fillId="4" borderId="12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vertical="center" wrapText="1"/>
    </xf>
    <xf numFmtId="0" fontId="18" fillId="5" borderId="2" xfId="0" applyFont="1" applyFill="1" applyBorder="1"/>
    <xf numFmtId="0" fontId="13" fillId="6" borderId="12" xfId="0" applyFont="1" applyFill="1" applyBorder="1" applyAlignment="1">
      <alignment horizontal="center" vertical="center"/>
    </xf>
    <xf numFmtId="0" fontId="19" fillId="6" borderId="12" xfId="0" applyFont="1" applyFill="1" applyBorder="1" applyAlignment="1">
      <alignment vertical="center" wrapText="1"/>
    </xf>
    <xf numFmtId="0" fontId="2" fillId="0" borderId="0" xfId="0" applyFont="1" applyAlignment="1">
      <alignment horizontal="center"/>
    </xf>
    <xf numFmtId="0" fontId="2" fillId="6" borderId="12" xfId="0" applyFont="1" applyFill="1" applyBorder="1" applyAlignment="1">
      <alignment horizontal="center" vertical="center" wrapText="1"/>
    </xf>
    <xf numFmtId="0" fontId="2" fillId="6" borderId="12" xfId="0" applyFont="1" applyFill="1" applyBorder="1" applyAlignment="1">
      <alignment vertical="center" wrapText="1"/>
    </xf>
    <xf numFmtId="0" fontId="16" fillId="2" borderId="7" xfId="0" applyFont="1" applyFill="1" applyBorder="1" applyAlignment="1">
      <alignment horizontal="center"/>
    </xf>
    <xf numFmtId="0" fontId="13" fillId="4" borderId="12" xfId="0" applyFont="1" applyFill="1" applyBorder="1" applyAlignment="1">
      <alignment horizontal="left" vertical="center"/>
    </xf>
    <xf numFmtId="0" fontId="13" fillId="6" borderId="12" xfId="0" applyFont="1" applyFill="1" applyBorder="1" applyAlignment="1">
      <alignment horizontal="left" vertical="center" wrapText="1"/>
    </xf>
    <xf numFmtId="0" fontId="2" fillId="6" borderId="12" xfId="0" applyFont="1" applyFill="1" applyBorder="1" applyAlignment="1">
      <alignment horizontal="center" vertical="center"/>
    </xf>
    <xf numFmtId="0" fontId="9" fillId="0" borderId="0" xfId="0" applyFont="1"/>
    <xf numFmtId="0" fontId="20" fillId="0" borderId="0" xfId="0" applyFont="1"/>
    <xf numFmtId="0" fontId="4" fillId="3" borderId="2" xfId="0" applyFont="1" applyFill="1" applyBorder="1" applyAlignment="1">
      <alignment horizontal="center"/>
    </xf>
    <xf numFmtId="0" fontId="21" fillId="2" borderId="7" xfId="0" applyFont="1" applyFill="1" applyBorder="1" applyAlignment="1">
      <alignment horizontal="center" vertical="center"/>
    </xf>
    <xf numFmtId="0" fontId="21" fillId="2" borderId="7" xfId="0" applyFont="1" applyFill="1" applyBorder="1" applyAlignment="1">
      <alignment vertical="center" wrapText="1"/>
    </xf>
    <xf numFmtId="0" fontId="4" fillId="2" borderId="14" xfId="0" applyFont="1" applyFill="1" applyBorder="1" applyAlignment="1">
      <alignment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13" fillId="7" borderId="23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vertical="center"/>
    </xf>
    <xf numFmtId="0" fontId="2" fillId="2" borderId="7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2" borderId="24" xfId="0" applyFont="1" applyFill="1" applyBorder="1" applyAlignment="1">
      <alignment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1" fillId="2" borderId="25" xfId="0" applyFont="1" applyFill="1" applyBorder="1"/>
    <xf numFmtId="0" fontId="2" fillId="5" borderId="2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vertical="center" wrapText="1"/>
    </xf>
    <xf numFmtId="0" fontId="22" fillId="8" borderId="26" xfId="0" applyFont="1" applyFill="1" applyBorder="1" applyAlignment="1">
      <alignment vertical="center" wrapText="1"/>
    </xf>
    <xf numFmtId="0" fontId="13" fillId="8" borderId="27" xfId="0" applyFont="1" applyFill="1" applyBorder="1" applyAlignment="1">
      <alignment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2" fillId="5" borderId="2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vertical="center" wrapText="1"/>
    </xf>
    <xf numFmtId="0" fontId="13" fillId="4" borderId="12" xfId="0" applyFont="1" applyFill="1" applyBorder="1" applyAlignment="1">
      <alignment horizontal="left" vertical="center" wrapText="1"/>
    </xf>
    <xf numFmtId="0" fontId="13" fillId="6" borderId="12" xfId="0" applyFont="1" applyFill="1" applyBorder="1" applyAlignment="1">
      <alignment horizontal="center" vertical="center" wrapText="1"/>
    </xf>
    <xf numFmtId="0" fontId="13" fillId="4" borderId="12" xfId="0" applyFont="1" applyFill="1" applyBorder="1" applyAlignment="1">
      <alignment horizontal="center" vertical="center" wrapText="1"/>
    </xf>
    <xf numFmtId="0" fontId="13" fillId="6" borderId="12" xfId="0" applyFont="1" applyFill="1" applyBorder="1" applyAlignment="1">
      <alignment vertical="center" wrapText="1"/>
    </xf>
    <xf numFmtId="0" fontId="13" fillId="6" borderId="2" xfId="0" applyFont="1" applyFill="1" applyBorder="1" applyAlignment="1">
      <alignment horizontal="center" vertical="center"/>
    </xf>
    <xf numFmtId="0" fontId="19" fillId="4" borderId="12" xfId="0" applyFont="1" applyFill="1" applyBorder="1" applyAlignment="1">
      <alignment vertical="center" wrapText="1"/>
    </xf>
    <xf numFmtId="0" fontId="2" fillId="4" borderId="2" xfId="0" applyFont="1" applyFill="1" applyBorder="1" applyAlignment="1">
      <alignment horizontal="center"/>
    </xf>
    <xf numFmtId="0" fontId="15" fillId="6" borderId="12" xfId="0" applyFont="1" applyFill="1" applyBorder="1" applyAlignment="1">
      <alignment horizontal="center" vertical="center"/>
    </xf>
    <xf numFmtId="0" fontId="3" fillId="6" borderId="12" xfId="0" applyFont="1" applyFill="1" applyBorder="1" applyAlignment="1">
      <alignment vertical="center" wrapText="1"/>
    </xf>
    <xf numFmtId="0" fontId="23" fillId="6" borderId="12" xfId="0" applyFont="1" applyFill="1" applyBorder="1" applyAlignment="1">
      <alignment horizontal="center" vertical="center" wrapText="1"/>
    </xf>
    <xf numFmtId="0" fontId="19" fillId="4" borderId="12" xfId="0" applyFont="1" applyFill="1" applyBorder="1" applyAlignment="1">
      <alignment horizontal="left" vertical="center" wrapText="1"/>
    </xf>
    <xf numFmtId="0" fontId="15" fillId="2" borderId="12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3" fillId="2" borderId="14" xfId="0" applyFont="1" applyFill="1" applyBorder="1" applyAlignment="1">
      <alignment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19" fillId="7" borderId="2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vertical="center" wrapText="1"/>
    </xf>
    <xf numFmtId="0" fontId="3" fillId="2" borderId="13" xfId="0" applyFont="1" applyFill="1" applyBorder="1" applyAlignment="1">
      <alignment vertical="center" wrapText="1"/>
    </xf>
    <xf numFmtId="0" fontId="3" fillId="2" borderId="16" xfId="0" applyFont="1" applyFill="1" applyBorder="1" applyAlignment="1">
      <alignment vertical="center" wrapText="1"/>
    </xf>
    <xf numFmtId="0" fontId="13" fillId="7" borderId="12" xfId="0" applyFont="1" applyFill="1" applyBorder="1" applyAlignment="1">
      <alignment horizontal="center" vertical="center" wrapText="1"/>
    </xf>
    <xf numFmtId="0" fontId="21" fillId="2" borderId="2" xfId="0" applyFont="1" applyFill="1" applyBorder="1"/>
    <xf numFmtId="0" fontId="22" fillId="8" borderId="2" xfId="0" applyFont="1" applyFill="1" applyBorder="1" applyAlignment="1">
      <alignment vertical="center" wrapText="1"/>
    </xf>
    <xf numFmtId="0" fontId="13" fillId="8" borderId="2" xfId="0" applyFont="1" applyFill="1" applyBorder="1" applyAlignment="1">
      <alignment vertical="center" wrapText="1"/>
    </xf>
    <xf numFmtId="0" fontId="13" fillId="7" borderId="2" xfId="0" applyFont="1" applyFill="1" applyBorder="1" applyAlignment="1">
      <alignment horizontal="center" vertical="center" wrapText="1"/>
    </xf>
    <xf numFmtId="0" fontId="16" fillId="2" borderId="13" xfId="0" applyFont="1" applyFill="1" applyBorder="1" applyAlignment="1">
      <alignment horizontal="center"/>
    </xf>
    <xf numFmtId="0" fontId="2" fillId="6" borderId="2" xfId="0" applyFont="1" applyFill="1" applyBorder="1" applyAlignment="1">
      <alignment horizontal="center"/>
    </xf>
    <xf numFmtId="0" fontId="4" fillId="9" borderId="2" xfId="0" applyFont="1" applyFill="1" applyBorder="1" applyAlignment="1">
      <alignment horizontal="center"/>
    </xf>
    <xf numFmtId="0" fontId="19" fillId="6" borderId="12" xfId="0" applyFont="1" applyFill="1" applyBorder="1" applyAlignment="1">
      <alignment horizontal="left" vertical="center" wrapText="1"/>
    </xf>
    <xf numFmtId="0" fontId="21" fillId="2" borderId="25" xfId="0" applyFont="1" applyFill="1" applyBorder="1" applyAlignment="1">
      <alignment vertical="center"/>
    </xf>
    <xf numFmtId="0" fontId="3" fillId="2" borderId="30" xfId="0" applyFont="1" applyFill="1" applyBorder="1" applyAlignment="1">
      <alignment vertical="center" wrapText="1"/>
    </xf>
    <xf numFmtId="0" fontId="3" fillId="2" borderId="31" xfId="0" applyFont="1" applyFill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16" fillId="2" borderId="2" xfId="0" applyFont="1" applyFill="1" applyBorder="1" applyAlignment="1">
      <alignment horizontal="center"/>
    </xf>
    <xf numFmtId="0" fontId="13" fillId="8" borderId="27" xfId="0" applyFont="1" applyFill="1" applyBorder="1" applyAlignment="1">
      <alignment horizontal="center" vertical="center" wrapText="1"/>
    </xf>
    <xf numFmtId="0" fontId="22" fillId="8" borderId="25" xfId="0" applyFont="1" applyFill="1" applyBorder="1" applyAlignment="1">
      <alignment vertical="center" wrapText="1"/>
    </xf>
    <xf numFmtId="0" fontId="13" fillId="8" borderId="25" xfId="0" applyFont="1" applyFill="1" applyBorder="1" applyAlignment="1">
      <alignment vertical="center" wrapText="1"/>
    </xf>
    <xf numFmtId="0" fontId="3" fillId="5" borderId="7" xfId="0" applyFont="1" applyFill="1" applyBorder="1" applyAlignment="1">
      <alignment vertical="center" wrapText="1"/>
    </xf>
    <xf numFmtId="0" fontId="13" fillId="5" borderId="25" xfId="0" applyFont="1" applyFill="1" applyBorder="1" applyAlignment="1">
      <alignment horizontal="center" vertical="center" wrapText="1"/>
    </xf>
    <xf numFmtId="0" fontId="21" fillId="5" borderId="2" xfId="0" applyFont="1" applyFill="1" applyBorder="1" applyAlignment="1">
      <alignment vertical="center"/>
    </xf>
    <xf numFmtId="0" fontId="24" fillId="2" borderId="25" xfId="0" applyFont="1" applyFill="1" applyBorder="1" applyAlignment="1">
      <alignment horizontal="right" vertical="center"/>
    </xf>
    <xf numFmtId="0" fontId="19" fillId="10" borderId="12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vertical="center"/>
    </xf>
    <xf numFmtId="0" fontId="25" fillId="2" borderId="2" xfId="0" applyFont="1" applyFill="1" applyBorder="1" applyAlignment="1">
      <alignment horizontal="center" vertical="center"/>
    </xf>
    <xf numFmtId="0" fontId="25" fillId="5" borderId="2" xfId="0" applyFont="1" applyFill="1" applyBorder="1" applyAlignment="1">
      <alignment vertical="center" wrapText="1"/>
    </xf>
    <xf numFmtId="0" fontId="25" fillId="5" borderId="2" xfId="0" applyFont="1" applyFill="1" applyBorder="1" applyAlignment="1">
      <alignment vertical="center"/>
    </xf>
    <xf numFmtId="0" fontId="2" fillId="5" borderId="7" xfId="0" applyFont="1" applyFill="1" applyBorder="1" applyAlignment="1">
      <alignment vertical="center"/>
    </xf>
    <xf numFmtId="0" fontId="2" fillId="5" borderId="7" xfId="0" applyFont="1" applyFill="1" applyBorder="1" applyAlignment="1">
      <alignment vertical="center" wrapText="1"/>
    </xf>
    <xf numFmtId="0" fontId="2" fillId="5" borderId="33" xfId="0" applyFont="1" applyFill="1" applyBorder="1" applyAlignment="1">
      <alignment vertical="center"/>
    </xf>
    <xf numFmtId="0" fontId="3" fillId="2" borderId="34" xfId="0" applyFont="1" applyFill="1" applyBorder="1" applyAlignment="1">
      <alignment horizontal="right" wrapText="1"/>
    </xf>
    <xf numFmtId="3" fontId="13" fillId="10" borderId="35" xfId="0" applyNumberFormat="1" applyFont="1" applyFill="1" applyBorder="1" applyAlignment="1">
      <alignment horizontal="center" vertical="top" wrapText="1"/>
    </xf>
    <xf numFmtId="0" fontId="3" fillId="2" borderId="36" xfId="0" applyFont="1" applyFill="1" applyBorder="1" applyAlignment="1">
      <alignment horizontal="right"/>
    </xf>
    <xf numFmtId="3" fontId="2" fillId="5" borderId="2" xfId="0" applyNumberFormat="1" applyFont="1" applyFill="1" applyBorder="1" applyAlignment="1">
      <alignment vertical="center" wrapText="1"/>
    </xf>
    <xf numFmtId="0" fontId="3" fillId="2" borderId="37" xfId="0" applyFont="1" applyFill="1" applyBorder="1" applyAlignment="1">
      <alignment horizontal="right" wrapText="1"/>
    </xf>
    <xf numFmtId="3" fontId="13" fillId="4" borderId="35" xfId="0" applyNumberFormat="1" applyFont="1" applyFill="1" applyBorder="1" applyAlignment="1">
      <alignment horizontal="center" vertical="center" wrapText="1"/>
    </xf>
    <xf numFmtId="0" fontId="2" fillId="0" borderId="38" xfId="0" applyFont="1" applyBorder="1"/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3" fillId="2" borderId="39" xfId="0" applyFont="1" applyFill="1" applyBorder="1" applyAlignment="1">
      <alignment horizontal="right"/>
    </xf>
    <xf numFmtId="3" fontId="13" fillId="10" borderId="40" xfId="0" applyNumberFormat="1" applyFont="1" applyFill="1" applyBorder="1" applyAlignment="1">
      <alignment horizontal="center" vertical="top" wrapText="1"/>
    </xf>
    <xf numFmtId="0" fontId="3" fillId="2" borderId="41" xfId="0" applyFont="1" applyFill="1" applyBorder="1" applyAlignment="1">
      <alignment horizontal="right" wrapText="1"/>
    </xf>
    <xf numFmtId="3" fontId="13" fillId="11" borderId="12" xfId="0" applyNumberFormat="1" applyFont="1" applyFill="1" applyBorder="1" applyAlignment="1">
      <alignment horizontal="center" vertical="center" wrapText="1"/>
    </xf>
    <xf numFmtId="0" fontId="3" fillId="2" borderId="42" xfId="0" applyFont="1" applyFill="1" applyBorder="1" applyAlignment="1">
      <alignment horizontal="right" vertical="center" wrapText="1"/>
    </xf>
    <xf numFmtId="0" fontId="13" fillId="10" borderId="27" xfId="0" applyFont="1" applyFill="1" applyBorder="1" applyAlignment="1">
      <alignment horizontal="center" vertical="center" wrapText="1"/>
    </xf>
    <xf numFmtId="0" fontId="2" fillId="0" borderId="38" xfId="0" applyFont="1" applyBorder="1" applyAlignment="1">
      <alignment vertical="top" wrapText="1"/>
    </xf>
    <xf numFmtId="0" fontId="3" fillId="2" borderId="2" xfId="0" applyFont="1" applyFill="1" applyBorder="1" applyAlignment="1">
      <alignment horizontal="right" vertical="center" wrapText="1"/>
    </xf>
    <xf numFmtId="0" fontId="13" fillId="10" borderId="12" xfId="0" applyFont="1" applyFill="1" applyBorder="1" applyAlignment="1">
      <alignment horizontal="center" vertical="center" wrapText="1"/>
    </xf>
    <xf numFmtId="0" fontId="3" fillId="2" borderId="36" xfId="0" applyFont="1" applyFill="1" applyBorder="1" applyAlignment="1">
      <alignment horizontal="right" vertical="center" wrapText="1"/>
    </xf>
    <xf numFmtId="2" fontId="13" fillId="10" borderId="12" xfId="0" applyNumberFormat="1" applyFont="1" applyFill="1" applyBorder="1" applyAlignment="1">
      <alignment horizontal="center" vertical="center" wrapText="1"/>
    </xf>
    <xf numFmtId="0" fontId="2" fillId="0" borderId="43" xfId="0" applyFont="1" applyBorder="1" applyAlignment="1">
      <alignment wrapText="1"/>
    </xf>
    <xf numFmtId="0" fontId="12" fillId="12" borderId="2" xfId="0" applyFont="1" applyFill="1" applyBorder="1" applyAlignment="1">
      <alignment horizontal="left" vertical="top" wrapText="1"/>
    </xf>
    <xf numFmtId="0" fontId="26" fillId="0" borderId="0" xfId="0" applyFont="1" applyAlignment="1">
      <alignment horizontal="left"/>
    </xf>
    <xf numFmtId="0" fontId="2" fillId="0" borderId="12" xfId="0" applyFont="1" applyBorder="1" applyAlignment="1">
      <alignment horizontal="center" vertical="center" textRotation="90"/>
    </xf>
    <xf numFmtId="0" fontId="13" fillId="8" borderId="12" xfId="0" applyFont="1" applyFill="1" applyBorder="1" applyAlignment="1">
      <alignment horizontal="left"/>
    </xf>
    <xf numFmtId="0" fontId="2" fillId="8" borderId="12" xfId="0" applyFont="1" applyFill="1" applyBorder="1" applyAlignment="1">
      <alignment horizontal="center" vertical="center" textRotation="90"/>
    </xf>
    <xf numFmtId="0" fontId="13" fillId="8" borderId="12" xfId="0" applyFont="1" applyFill="1" applyBorder="1" applyAlignment="1">
      <alignment horizontal="left" wrapText="1"/>
    </xf>
    <xf numFmtId="0" fontId="2" fillId="8" borderId="12" xfId="0" applyFont="1" applyFill="1" applyBorder="1" applyAlignment="1">
      <alignment vertical="center"/>
    </xf>
    <xf numFmtId="0" fontId="2" fillId="13" borderId="12" xfId="0" applyFont="1" applyFill="1" applyBorder="1" applyAlignment="1">
      <alignment horizontal="left" vertical="center" wrapText="1"/>
    </xf>
    <xf numFmtId="0" fontId="2" fillId="0" borderId="12" xfId="0" applyFont="1" applyBorder="1"/>
    <xf numFmtId="0" fontId="2" fillId="0" borderId="12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/>
    </xf>
    <xf numFmtId="0" fontId="2" fillId="14" borderId="2" xfId="0" applyFont="1" applyFill="1" applyBorder="1" applyAlignment="1">
      <alignment horizontal="left" wrapText="1"/>
    </xf>
    <xf numFmtId="0" fontId="2" fillId="14" borderId="2" xfId="0" applyFont="1" applyFill="1" applyBorder="1" applyAlignment="1">
      <alignment wrapText="1"/>
    </xf>
    <xf numFmtId="0" fontId="27" fillId="0" borderId="12" xfId="0" applyFont="1" applyBorder="1" applyAlignment="1">
      <alignment horizontal="right" vertical="center"/>
    </xf>
    <xf numFmtId="0" fontId="27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3" fillId="3" borderId="37" xfId="0" applyFont="1" applyFill="1" applyBorder="1" applyAlignment="1">
      <alignment horizontal="center"/>
    </xf>
    <xf numFmtId="0" fontId="25" fillId="3" borderId="48" xfId="0" applyFont="1" applyFill="1" applyBorder="1" applyAlignment="1">
      <alignment horizontal="center"/>
    </xf>
    <xf numFmtId="0" fontId="16" fillId="2" borderId="2" xfId="0" applyFont="1" applyFill="1" applyBorder="1" applyAlignment="1">
      <alignment horizontal="left" vertical="center"/>
    </xf>
    <xf numFmtId="0" fontId="3" fillId="2" borderId="49" xfId="0" applyFont="1" applyFill="1" applyBorder="1" applyAlignment="1">
      <alignment horizontal="right" vertical="center"/>
    </xf>
    <xf numFmtId="0" fontId="2" fillId="5" borderId="12" xfId="0" applyFont="1" applyFill="1" applyBorder="1" applyAlignment="1">
      <alignment horizontal="center" vertical="center"/>
    </xf>
    <xf numFmtId="0" fontId="28" fillId="5" borderId="50" xfId="0" applyFont="1" applyFill="1" applyBorder="1" applyAlignment="1">
      <alignment wrapText="1"/>
    </xf>
    <xf numFmtId="0" fontId="9" fillId="5" borderId="50" xfId="0" applyFont="1" applyFill="1" applyBorder="1" applyAlignment="1">
      <alignment horizontal="center" vertical="center" wrapText="1"/>
    </xf>
    <xf numFmtId="0" fontId="28" fillId="5" borderId="51" xfId="0" applyFont="1" applyFill="1" applyBorder="1" applyAlignment="1">
      <alignment wrapText="1"/>
    </xf>
    <xf numFmtId="0" fontId="9" fillId="5" borderId="51" xfId="0" applyFont="1" applyFill="1" applyBorder="1" applyAlignment="1">
      <alignment horizontal="center" vertical="center" wrapText="1"/>
    </xf>
    <xf numFmtId="0" fontId="28" fillId="0" borderId="52" xfId="0" applyFont="1" applyBorder="1" applyAlignment="1">
      <alignment wrapText="1"/>
    </xf>
    <xf numFmtId="0" fontId="9" fillId="0" borderId="52" xfId="0" applyFont="1" applyBorder="1" applyAlignment="1">
      <alignment horizontal="center" vertical="center" wrapText="1"/>
    </xf>
    <xf numFmtId="0" fontId="29" fillId="0" borderId="52" xfId="0" applyFont="1" applyBorder="1" applyAlignment="1">
      <alignment wrapText="1"/>
    </xf>
    <xf numFmtId="0" fontId="29" fillId="5" borderId="51" xfId="0" applyFont="1" applyFill="1" applyBorder="1" applyAlignment="1">
      <alignment wrapText="1"/>
    </xf>
    <xf numFmtId="0" fontId="17" fillId="0" borderId="52" xfId="0" applyFont="1" applyBorder="1" applyAlignment="1">
      <alignment horizontal="center" vertical="center" wrapText="1"/>
    </xf>
    <xf numFmtId="0" fontId="29" fillId="0" borderId="52" xfId="0" applyFont="1" applyBorder="1" applyAlignment="1">
      <alignment horizontal="center" vertical="center" wrapText="1"/>
    </xf>
    <xf numFmtId="0" fontId="17" fillId="5" borderId="50" xfId="0" applyFont="1" applyFill="1" applyBorder="1" applyAlignment="1">
      <alignment horizontal="center" vertical="center" wrapText="1"/>
    </xf>
    <xf numFmtId="0" fontId="17" fillId="5" borderId="51" xfId="0" applyFont="1" applyFill="1" applyBorder="1" applyAlignment="1">
      <alignment horizontal="center" vertical="center" wrapText="1"/>
    </xf>
    <xf numFmtId="0" fontId="9" fillId="0" borderId="53" xfId="0" applyFont="1" applyBorder="1" applyAlignment="1">
      <alignment wrapText="1"/>
    </xf>
    <xf numFmtId="0" fontId="17" fillId="0" borderId="53" xfId="0" applyFont="1" applyBorder="1" applyAlignment="1">
      <alignment horizontal="center" wrapText="1"/>
    </xf>
    <xf numFmtId="0" fontId="9" fillId="0" borderId="52" xfId="0" applyFont="1" applyBorder="1" applyAlignment="1">
      <alignment wrapText="1"/>
    </xf>
    <xf numFmtId="0" fontId="17" fillId="0" borderId="52" xfId="0" applyFont="1" applyBorder="1" applyAlignment="1">
      <alignment horizontal="center" wrapText="1"/>
    </xf>
    <xf numFmtId="0" fontId="12" fillId="8" borderId="12" xfId="0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left" vertical="top" wrapText="1"/>
    </xf>
    <xf numFmtId="0" fontId="13" fillId="15" borderId="12" xfId="0" applyFont="1" applyFill="1" applyBorder="1" applyAlignment="1">
      <alignment horizontal="center" vertical="center"/>
    </xf>
    <xf numFmtId="0" fontId="13" fillId="15" borderId="2" xfId="0" applyFont="1" applyFill="1" applyBorder="1" applyAlignment="1">
      <alignment horizontal="center" vertical="center"/>
    </xf>
    <xf numFmtId="0" fontId="2" fillId="5" borderId="12" xfId="0" applyFont="1" applyFill="1" applyBorder="1" applyAlignment="1">
      <alignment horizontal="center" vertical="center" wrapText="1"/>
    </xf>
    <xf numFmtId="0" fontId="2" fillId="5" borderId="12" xfId="0" applyFont="1" applyFill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0" fontId="31" fillId="14" borderId="60" xfId="0" applyFont="1" applyFill="1" applyBorder="1" applyAlignment="1">
      <alignment horizontal="center" wrapText="1"/>
    </xf>
    <xf numFmtId="0" fontId="31" fillId="14" borderId="61" xfId="0" applyFont="1" applyFill="1" applyBorder="1" applyAlignment="1">
      <alignment horizontal="center" wrapText="1"/>
    </xf>
    <xf numFmtId="0" fontId="31" fillId="14" borderId="61" xfId="0" applyFont="1" applyFill="1" applyBorder="1" applyAlignment="1">
      <alignment horizontal="center"/>
    </xf>
    <xf numFmtId="0" fontId="31" fillId="14" borderId="16" xfId="0" applyFont="1" applyFill="1" applyBorder="1" applyAlignment="1">
      <alignment horizontal="center" wrapText="1"/>
    </xf>
    <xf numFmtId="0" fontId="2" fillId="0" borderId="62" xfId="0" applyFont="1" applyBorder="1" applyAlignment="1">
      <alignment horizontal="center" vertical="center"/>
    </xf>
    <xf numFmtId="0" fontId="29" fillId="5" borderId="63" xfId="0" applyFont="1" applyFill="1" applyBorder="1" applyAlignment="1">
      <alignment vertical="center" wrapText="1"/>
    </xf>
    <xf numFmtId="0" fontId="33" fillId="0" borderId="62" xfId="0" applyFont="1" applyBorder="1" applyAlignment="1">
      <alignment horizontal="left" vertical="center" wrapText="1"/>
    </xf>
    <xf numFmtId="0" fontId="34" fillId="0" borderId="45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2" fillId="0" borderId="47" xfId="0" applyFont="1" applyBorder="1" applyAlignment="1">
      <alignment horizontal="center" vertical="center"/>
    </xf>
    <xf numFmtId="0" fontId="35" fillId="5" borderId="12" xfId="0" applyFont="1" applyFill="1" applyBorder="1" applyAlignment="1">
      <alignment horizontal="center" vertical="center" wrapText="1"/>
    </xf>
    <xf numFmtId="0" fontId="33" fillId="0" borderId="45" xfId="0" applyFont="1" applyBorder="1" applyAlignment="1">
      <alignment vertical="center" wrapText="1"/>
    </xf>
    <xf numFmtId="0" fontId="35" fillId="5" borderId="23" xfId="0" applyFont="1" applyFill="1" applyBorder="1" applyAlignment="1">
      <alignment horizontal="center" vertical="center" wrapText="1"/>
    </xf>
    <xf numFmtId="0" fontId="35" fillId="5" borderId="23" xfId="0" applyFont="1" applyFill="1" applyBorder="1" applyAlignment="1">
      <alignment horizontal="center" vertical="center"/>
    </xf>
    <xf numFmtId="0" fontId="33" fillId="5" borderId="26" xfId="0" applyFont="1" applyFill="1" applyBorder="1" applyAlignment="1">
      <alignment vertical="center" wrapText="1"/>
    </xf>
    <xf numFmtId="0" fontId="29" fillId="5" borderId="2" xfId="0" applyFont="1" applyFill="1" applyBorder="1" applyAlignment="1">
      <alignment horizontal="center" vertical="center" wrapText="1"/>
    </xf>
    <xf numFmtId="0" fontId="29" fillId="5" borderId="2" xfId="0" applyFont="1" applyFill="1" applyBorder="1" applyAlignment="1">
      <alignment horizontal="left" vertical="center" wrapText="1"/>
    </xf>
    <xf numFmtId="0" fontId="28" fillId="5" borderId="2" xfId="0" applyFont="1" applyFill="1" applyBorder="1" applyAlignment="1">
      <alignment vertical="center" wrapText="1"/>
    </xf>
    <xf numFmtId="0" fontId="29" fillId="5" borderId="2" xfId="0" applyFont="1" applyFill="1" applyBorder="1" applyAlignment="1">
      <alignment horizontal="center" vertical="center"/>
    </xf>
    <xf numFmtId="0" fontId="29" fillId="5" borderId="2" xfId="0" applyFont="1" applyFill="1" applyBorder="1" applyAlignment="1">
      <alignment horizontal="left" vertical="center"/>
    </xf>
    <xf numFmtId="0" fontId="28" fillId="5" borderId="2" xfId="0" applyFont="1" applyFill="1" applyBorder="1" applyAlignment="1">
      <alignment horizontal="left" vertical="center" wrapText="1"/>
    </xf>
    <xf numFmtId="0" fontId="28" fillId="5" borderId="2" xfId="0" applyFont="1" applyFill="1" applyBorder="1" applyAlignment="1">
      <alignment wrapText="1"/>
    </xf>
    <xf numFmtId="0" fontId="8" fillId="3" borderId="4" xfId="0" applyFont="1" applyFill="1" applyBorder="1" applyAlignment="1">
      <alignment horizontal="left" vertical="top" wrapText="1"/>
    </xf>
    <xf numFmtId="0" fontId="10" fillId="0" borderId="5" xfId="0" applyFont="1" applyBorder="1"/>
    <xf numFmtId="0" fontId="10" fillId="0" borderId="6" xfId="0" applyFont="1" applyBorder="1"/>
    <xf numFmtId="0" fontId="3" fillId="2" borderId="8" xfId="0" applyFont="1" applyFill="1" applyBorder="1" applyAlignment="1">
      <alignment horizontal="center"/>
    </xf>
    <xf numFmtId="0" fontId="10" fillId="0" borderId="9" xfId="0" applyFont="1" applyBorder="1"/>
    <xf numFmtId="0" fontId="10" fillId="0" borderId="10" xfId="0" applyFont="1" applyBorder="1"/>
    <xf numFmtId="0" fontId="3" fillId="2" borderId="8" xfId="0" applyFont="1" applyFill="1" applyBorder="1" applyAlignment="1">
      <alignment horizontal="center" vertical="center" wrapText="1"/>
    </xf>
    <xf numFmtId="0" fontId="14" fillId="12" borderId="44" xfId="0" applyFont="1" applyFill="1" applyBorder="1" applyAlignment="1">
      <alignment horizontal="left" vertical="center" wrapText="1" readingOrder="1"/>
    </xf>
    <xf numFmtId="0" fontId="2" fillId="0" borderId="45" xfId="0" applyFont="1" applyBorder="1" applyAlignment="1">
      <alignment horizontal="center"/>
    </xf>
    <xf numFmtId="0" fontId="10" fillId="0" borderId="46" xfId="0" applyFont="1" applyBorder="1"/>
    <xf numFmtId="0" fontId="10" fillId="0" borderId="47" xfId="0" applyFont="1" applyBorder="1"/>
    <xf numFmtId="0" fontId="26" fillId="0" borderId="0" xfId="0" applyFont="1" applyAlignment="1">
      <alignment horizontal="center"/>
    </xf>
    <xf numFmtId="0" fontId="0" fillId="0" borderId="0" xfId="0" applyFont="1" applyAlignment="1"/>
    <xf numFmtId="0" fontId="29" fillId="5" borderId="62" xfId="0" applyFont="1" applyFill="1" applyBorder="1" applyAlignment="1">
      <alignment horizontal="left" vertical="center" wrapText="1"/>
    </xf>
    <xf numFmtId="0" fontId="10" fillId="0" borderId="64" xfId="0" applyFont="1" applyBorder="1"/>
    <xf numFmtId="0" fontId="10" fillId="0" borderId="65" xfId="0" applyFont="1" applyBorder="1"/>
    <xf numFmtId="0" fontId="36" fillId="5" borderId="4" xfId="0" applyFont="1" applyFill="1" applyBorder="1" applyAlignment="1">
      <alignment horizontal="center" vertical="center" wrapText="1"/>
    </xf>
    <xf numFmtId="0" fontId="30" fillId="14" borderId="54" xfId="0" applyFont="1" applyFill="1" applyBorder="1" applyAlignment="1">
      <alignment horizontal="center" wrapText="1"/>
    </xf>
    <xf numFmtId="0" fontId="10" fillId="0" borderId="55" xfId="0" applyFont="1" applyBorder="1"/>
    <xf numFmtId="0" fontId="10" fillId="0" borderId="56" xfId="0" applyFont="1" applyBorder="1"/>
    <xf numFmtId="0" fontId="31" fillId="14" borderId="57" xfId="0" applyFont="1" applyFill="1" applyBorder="1" applyAlignment="1">
      <alignment horizontal="center"/>
    </xf>
    <xf numFmtId="0" fontId="10" fillId="0" borderId="58" xfId="0" applyFont="1" applyBorder="1"/>
    <xf numFmtId="0" fontId="10" fillId="0" borderId="59" xfId="0" applyFont="1" applyBorder="1"/>
    <xf numFmtId="0" fontId="32" fillId="5" borderId="45" xfId="0" applyFont="1" applyFill="1" applyBorder="1" applyAlignment="1">
      <alignment horizontal="center" vertical="center"/>
    </xf>
    <xf numFmtId="0" fontId="32" fillId="5" borderId="45" xfId="0" applyFont="1" applyFill="1" applyBorder="1" applyAlignment="1">
      <alignment horizontal="center" vertical="center" wrapText="1"/>
    </xf>
    <xf numFmtId="0" fontId="10" fillId="0" borderId="66" xfId="0" applyFont="1" applyBorder="1"/>
    <xf numFmtId="0" fontId="2" fillId="0" borderId="62" xfId="0" applyFont="1" applyBorder="1" applyAlignment="1">
      <alignment horizontal="left" vertical="center" wrapText="1"/>
    </xf>
    <xf numFmtId="0" fontId="44" fillId="6" borderId="12" xfId="0" applyFont="1" applyFill="1" applyBorder="1" applyAlignment="1">
      <alignment vertical="center" wrapText="1"/>
    </xf>
  </cellXfs>
  <cellStyles count="1">
    <cellStyle name="Normalny" xfId="0" builtinId="0"/>
  </cellStyles>
  <dxfs count="56"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customschemas.google.com/relationships/workbookmetadata" Target="metadata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0005061/AppData/Local/Temp/Kopia%20Informatyka_1%20st-stacjonarne%20-%202016-v7-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c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C1000"/>
  <sheetViews>
    <sheetView tabSelected="1" view="pageBreakPreview" topLeftCell="B45" zoomScaleNormal="100" zoomScaleSheetLayoutView="100" workbookViewId="0">
      <selection activeCell="O69" sqref="O69"/>
    </sheetView>
  </sheetViews>
  <sheetFormatPr defaultColWidth="14.42578125" defaultRowHeight="15" customHeight="1"/>
  <cols>
    <col min="1" max="1" width="3.7109375" hidden="1" customWidth="1"/>
    <col min="2" max="2" width="6.42578125" customWidth="1"/>
    <col min="3" max="3" width="52.140625" customWidth="1"/>
    <col min="4" max="4" width="7.42578125" customWidth="1"/>
    <col min="5" max="5" width="5.140625" customWidth="1"/>
    <col min="6" max="6" width="4.7109375" customWidth="1"/>
    <col min="7" max="7" width="4.85546875" customWidth="1"/>
    <col min="8" max="8" width="5.42578125" customWidth="1"/>
    <col min="9" max="9" width="4" customWidth="1"/>
    <col min="10" max="10" width="6" customWidth="1"/>
    <col min="11" max="11" width="9.140625" hidden="1" customWidth="1"/>
    <col min="12" max="12" width="4.7109375" customWidth="1"/>
    <col min="13" max="13" width="2.7109375" hidden="1" customWidth="1"/>
    <col min="14" max="14" width="3.7109375" hidden="1" customWidth="1"/>
    <col min="15" max="15" width="7.28515625" customWidth="1"/>
    <col min="16" max="17" width="6.85546875" customWidth="1"/>
    <col min="18" max="18" width="24.7109375" customWidth="1"/>
    <col min="19" max="19" width="22.42578125" customWidth="1"/>
    <col min="20" max="20" width="22.140625" customWidth="1"/>
    <col min="21" max="21" width="10.42578125" customWidth="1"/>
    <col min="22" max="26" width="8.7109375" customWidth="1"/>
  </cols>
  <sheetData>
    <row r="1" spans="1:29" ht="12.75" customHeight="1">
      <c r="B1" s="1"/>
      <c r="C1" s="2"/>
      <c r="D1" s="3"/>
      <c r="E1" s="3"/>
      <c r="F1" s="3"/>
      <c r="G1" s="3"/>
      <c r="H1" s="3"/>
      <c r="I1" s="3"/>
      <c r="J1" s="4"/>
      <c r="K1" s="5"/>
      <c r="L1" s="6"/>
      <c r="M1" s="7"/>
      <c r="N1" s="2"/>
      <c r="O1" s="2"/>
      <c r="P1" s="2"/>
      <c r="Q1" s="8"/>
      <c r="R1" s="6"/>
      <c r="S1" s="6"/>
      <c r="T1" s="9"/>
    </row>
    <row r="2" spans="1:29" ht="12.75" customHeight="1">
      <c r="B2" s="1"/>
      <c r="D2" s="3"/>
      <c r="E2" s="3"/>
      <c r="F2" s="3"/>
      <c r="G2" s="3"/>
      <c r="H2" s="3"/>
      <c r="I2" s="3"/>
      <c r="J2" s="4"/>
      <c r="K2" s="5"/>
      <c r="L2" s="6"/>
      <c r="M2" s="7"/>
      <c r="N2" s="2"/>
      <c r="O2" s="2"/>
      <c r="P2" s="2"/>
      <c r="Q2" s="8"/>
      <c r="R2" s="6"/>
      <c r="S2" s="6"/>
      <c r="T2" s="6"/>
    </row>
    <row r="3" spans="1:29" ht="27.75">
      <c r="B3" s="10"/>
      <c r="C3" s="11" t="s">
        <v>0</v>
      </c>
      <c r="D3" s="12"/>
      <c r="E3" s="12"/>
      <c r="F3" s="12"/>
      <c r="G3" s="12"/>
      <c r="H3" s="12"/>
      <c r="I3" s="12"/>
      <c r="J3" s="13"/>
      <c r="K3" s="14"/>
      <c r="L3" s="15"/>
      <c r="M3" s="16"/>
      <c r="N3" s="17"/>
      <c r="O3" s="17"/>
      <c r="P3" s="17"/>
      <c r="Q3" s="18"/>
      <c r="R3" s="15"/>
      <c r="S3" s="15"/>
      <c r="T3" s="15"/>
    </row>
    <row r="4" spans="1:29" ht="26.25">
      <c r="B4" s="19"/>
      <c r="C4" s="20" t="s">
        <v>1</v>
      </c>
      <c r="D4" s="21"/>
      <c r="E4" s="21"/>
      <c r="F4" s="21"/>
      <c r="G4" s="21"/>
      <c r="H4" s="21"/>
      <c r="I4" s="21"/>
      <c r="J4" s="22"/>
      <c r="K4" s="23"/>
      <c r="L4" s="24"/>
      <c r="M4" s="25"/>
      <c r="N4" s="24"/>
      <c r="O4" s="24"/>
      <c r="P4" s="24"/>
      <c r="Q4" s="26"/>
      <c r="R4" s="24"/>
      <c r="S4" s="27"/>
      <c r="T4" s="27"/>
    </row>
    <row r="5" spans="1:29" ht="37.5" customHeight="1">
      <c r="A5" s="28"/>
      <c r="B5" s="29"/>
      <c r="C5" s="30" t="s">
        <v>2</v>
      </c>
      <c r="D5" s="254" t="s">
        <v>3</v>
      </c>
      <c r="E5" s="255"/>
      <c r="F5" s="255"/>
      <c r="G5" s="255"/>
      <c r="H5" s="255"/>
      <c r="I5" s="255"/>
      <c r="J5" s="255"/>
      <c r="K5" s="255"/>
      <c r="L5" s="255"/>
      <c r="M5" s="255"/>
      <c r="N5" s="255"/>
      <c r="O5" s="255"/>
      <c r="P5" s="255"/>
      <c r="Q5" s="255"/>
      <c r="R5" s="255"/>
      <c r="S5" s="255"/>
      <c r="T5" s="256"/>
      <c r="U5" s="28"/>
      <c r="V5" s="28"/>
      <c r="W5" s="28"/>
      <c r="X5" s="28"/>
      <c r="Y5" s="28"/>
      <c r="Z5" s="28"/>
      <c r="AA5" s="28"/>
      <c r="AB5" s="28"/>
      <c r="AC5" s="28"/>
    </row>
    <row r="6" spans="1:29" ht="18">
      <c r="B6" s="19"/>
      <c r="C6" s="20" t="s">
        <v>4</v>
      </c>
      <c r="D6" s="21"/>
      <c r="E6" s="21"/>
      <c r="F6" s="21"/>
      <c r="G6" s="21"/>
      <c r="H6" s="21"/>
      <c r="I6" s="21"/>
      <c r="J6" s="22"/>
      <c r="K6" s="23"/>
      <c r="L6" s="24"/>
      <c r="M6" s="25"/>
      <c r="N6" s="24"/>
      <c r="O6" s="24"/>
      <c r="P6" s="24"/>
      <c r="Q6" s="26"/>
      <c r="R6" s="24"/>
      <c r="S6" s="27"/>
      <c r="T6" s="27"/>
    </row>
    <row r="7" spans="1:29" ht="18">
      <c r="B7" s="19"/>
      <c r="C7" s="20" t="s">
        <v>5</v>
      </c>
      <c r="D7" s="21"/>
      <c r="E7" s="21"/>
      <c r="F7" s="21"/>
      <c r="G7" s="21"/>
      <c r="H7" s="21"/>
      <c r="I7" s="21"/>
      <c r="J7" s="22"/>
      <c r="K7" s="23"/>
      <c r="L7" s="24"/>
      <c r="M7" s="25"/>
      <c r="N7" s="24"/>
      <c r="O7" s="24"/>
      <c r="P7" s="24"/>
      <c r="Q7" s="26"/>
      <c r="R7" s="24"/>
      <c r="S7" s="27"/>
      <c r="T7" s="27"/>
    </row>
    <row r="8" spans="1:29" ht="19.5">
      <c r="B8" s="19"/>
      <c r="C8" s="31" t="s">
        <v>6</v>
      </c>
      <c r="D8" s="21"/>
      <c r="E8" s="21"/>
      <c r="F8" s="21"/>
      <c r="G8" s="21"/>
      <c r="H8" s="21"/>
      <c r="I8" s="21"/>
      <c r="J8" s="22"/>
      <c r="K8" s="23"/>
      <c r="L8" s="24"/>
      <c r="M8" s="25"/>
      <c r="N8" s="24"/>
      <c r="O8" s="24"/>
      <c r="P8" s="24"/>
      <c r="Q8" s="26"/>
      <c r="R8" s="24"/>
      <c r="S8" s="27"/>
      <c r="T8" s="27"/>
    </row>
    <row r="9" spans="1:29" ht="12.75">
      <c r="B9" s="19"/>
      <c r="C9" s="32" t="s">
        <v>7</v>
      </c>
      <c r="D9" s="33" t="str">
        <f ca="1">MID(CELL("nazwa_pliku"),1+SEARCH("[",CELL("nazwa_pliku")),SEARCH("]",CELL("nazwa_pliku"))-SEARCH("[",CELL("nazwa_pliku"))-5)</f>
        <v>zał.VII.1c-plan studiow-AiR_2st_niestac_ogolno_RiSA.</v>
      </c>
      <c r="E9" s="12"/>
      <c r="F9" s="12"/>
      <c r="G9" s="12"/>
      <c r="H9" s="12"/>
      <c r="I9" s="12"/>
      <c r="J9" s="13"/>
      <c r="K9" s="14"/>
      <c r="L9" s="15"/>
      <c r="M9" s="15"/>
      <c r="N9" s="15"/>
      <c r="O9" s="15"/>
      <c r="P9" s="15"/>
      <c r="Q9" s="34"/>
      <c r="R9" s="15"/>
      <c r="S9" s="17"/>
      <c r="T9" s="17"/>
    </row>
    <row r="10" spans="1:29" ht="12.75">
      <c r="A10" s="35"/>
      <c r="B10" s="10"/>
      <c r="C10" s="36"/>
      <c r="D10" s="37"/>
      <c r="E10" s="38"/>
      <c r="F10" s="38"/>
      <c r="G10" s="38"/>
      <c r="H10" s="38"/>
      <c r="I10" s="38"/>
      <c r="J10" s="39"/>
      <c r="K10" s="40"/>
      <c r="L10" s="15"/>
      <c r="M10" s="15"/>
      <c r="N10" s="17"/>
      <c r="O10" s="17"/>
      <c r="P10" s="17"/>
      <c r="Q10" s="18"/>
      <c r="R10" s="257" t="s">
        <v>8</v>
      </c>
      <c r="S10" s="258"/>
      <c r="T10" s="259"/>
    </row>
    <row r="11" spans="1:29" ht="25.5">
      <c r="A11" s="40"/>
      <c r="B11" s="10"/>
      <c r="C11" s="41" t="s">
        <v>9</v>
      </c>
      <c r="D11" s="37"/>
      <c r="E11" s="38"/>
      <c r="F11" s="38"/>
      <c r="G11" s="38"/>
      <c r="H11" s="38"/>
      <c r="I11" s="38"/>
      <c r="J11" s="39"/>
      <c r="K11" s="40"/>
      <c r="L11" s="15"/>
      <c r="M11" s="15"/>
      <c r="N11" s="17"/>
      <c r="O11" s="17"/>
      <c r="P11" s="17"/>
      <c r="Q11" s="18"/>
      <c r="R11" s="42" t="s">
        <v>10</v>
      </c>
      <c r="S11" s="43" t="s">
        <v>11</v>
      </c>
      <c r="T11" s="43" t="s">
        <v>12</v>
      </c>
    </row>
    <row r="12" spans="1:29" ht="127.5">
      <c r="A12" s="40"/>
      <c r="B12" s="44"/>
      <c r="C12" s="45" t="s">
        <v>13</v>
      </c>
      <c r="D12" s="46"/>
      <c r="E12" s="47"/>
      <c r="F12" s="47"/>
      <c r="G12" s="47"/>
      <c r="H12" s="47"/>
      <c r="I12" s="47"/>
      <c r="J12" s="48"/>
      <c r="K12" s="49" t="str">
        <f ca="1">MID(CELL("nazwa_pliku"),1+SEARCH("[",CELL("nazwa_pliku")),SEARCH("]",CELL("nazwa_pliku"))-SEARCH("[",CELL("nazwa_pliku"))-1)</f>
        <v>zał.VII.1c-plan studiow-AiR_2st_niestac_ogolno_RiSA.xlsx</v>
      </c>
      <c r="L12" s="50"/>
      <c r="M12" s="51"/>
      <c r="N12" s="52"/>
      <c r="O12" s="53"/>
      <c r="P12" s="53"/>
      <c r="Q12" s="54"/>
      <c r="R12" s="55" t="s">
        <v>14</v>
      </c>
      <c r="S12" s="55" t="s">
        <v>15</v>
      </c>
      <c r="T12" s="55" t="s">
        <v>16</v>
      </c>
    </row>
    <row r="13" spans="1:29" ht="12.75" customHeight="1">
      <c r="A13" s="56"/>
      <c r="C13" s="57" t="s">
        <v>17</v>
      </c>
      <c r="D13" s="58"/>
      <c r="E13" s="58"/>
      <c r="F13" s="58"/>
      <c r="G13" s="58"/>
      <c r="H13" s="58"/>
      <c r="I13" s="58"/>
      <c r="J13" s="59"/>
      <c r="K13" s="56"/>
      <c r="L13" s="60"/>
      <c r="M13" s="60"/>
      <c r="N13" s="2"/>
      <c r="O13" s="2"/>
      <c r="P13" s="2"/>
      <c r="Q13" s="8"/>
      <c r="R13" s="257" t="s">
        <v>18</v>
      </c>
      <c r="S13" s="258"/>
      <c r="T13" s="259"/>
    </row>
    <row r="14" spans="1:29" ht="22.5">
      <c r="A14" s="56"/>
      <c r="B14" s="61" t="s">
        <v>19</v>
      </c>
      <c r="C14" s="62" t="s">
        <v>20</v>
      </c>
      <c r="D14" s="63" t="s">
        <v>21</v>
      </c>
      <c r="E14" s="63" t="s">
        <v>22</v>
      </c>
      <c r="F14" s="63" t="s">
        <v>23</v>
      </c>
      <c r="G14" s="63" t="s">
        <v>24</v>
      </c>
      <c r="H14" s="63" t="s">
        <v>25</v>
      </c>
      <c r="I14" s="63" t="s">
        <v>26</v>
      </c>
      <c r="J14" s="63" t="s">
        <v>27</v>
      </c>
      <c r="K14" s="64" t="s">
        <v>28</v>
      </c>
      <c r="L14" s="65" t="s">
        <v>29</v>
      </c>
      <c r="M14" s="66" t="s">
        <v>30</v>
      </c>
      <c r="N14" s="67" t="s">
        <v>31</v>
      </c>
      <c r="O14" s="66" t="s">
        <v>32</v>
      </c>
      <c r="P14" s="66" t="s">
        <v>33</v>
      </c>
      <c r="Q14" s="68" t="s">
        <v>34</v>
      </c>
      <c r="R14" s="69" t="s">
        <v>35</v>
      </c>
      <c r="S14" s="69" t="s">
        <v>36</v>
      </c>
      <c r="T14" s="69" t="s">
        <v>37</v>
      </c>
      <c r="V14" s="70"/>
      <c r="W14" s="70"/>
    </row>
    <row r="15" spans="1:29" ht="14.25">
      <c r="A15" s="71" t="str">
        <f>IF(ISBLANK(B14),"",IF(ISNA(MATCH(B14,#REF!,0)),"?","+"))</f>
        <v>+</v>
      </c>
      <c r="B15" s="72">
        <v>1</v>
      </c>
      <c r="C15" s="73" t="s">
        <v>38</v>
      </c>
      <c r="D15" s="72" t="s">
        <v>39</v>
      </c>
      <c r="E15" s="72">
        <v>20</v>
      </c>
      <c r="F15" s="72"/>
      <c r="G15" s="72">
        <v>20</v>
      </c>
      <c r="H15" s="72"/>
      <c r="I15" s="72"/>
      <c r="J15" s="72">
        <v>4</v>
      </c>
      <c r="K15" s="74"/>
      <c r="L15" s="75"/>
      <c r="M15" s="73"/>
      <c r="N15" s="76"/>
      <c r="O15" s="75"/>
      <c r="P15" s="76"/>
      <c r="Q15" s="75"/>
      <c r="R15" s="75" t="s">
        <v>40</v>
      </c>
      <c r="S15" s="75" t="s">
        <v>41</v>
      </c>
      <c r="T15" s="75" t="s">
        <v>42</v>
      </c>
      <c r="V15" s="70"/>
      <c r="W15" s="77"/>
    </row>
    <row r="16" spans="1:29" ht="25.5">
      <c r="A16" s="71" t="str">
        <f>IF(ISBLANK(B19),"",IF(ISNA(MATCH(B19,#REF!,0)),"?","+"))</f>
        <v>+</v>
      </c>
      <c r="B16" s="78">
        <f t="shared" ref="B16:B21" si="0">B15+1</f>
        <v>2</v>
      </c>
      <c r="C16" s="79" t="s">
        <v>43</v>
      </c>
      <c r="D16" s="78" t="s">
        <v>39</v>
      </c>
      <c r="E16" s="78">
        <v>20</v>
      </c>
      <c r="F16" s="78"/>
      <c r="G16" s="78">
        <v>20</v>
      </c>
      <c r="H16" s="78"/>
      <c r="I16" s="78"/>
      <c r="J16" s="78">
        <v>4</v>
      </c>
      <c r="K16" s="80"/>
      <c r="L16" s="81"/>
      <c r="M16" s="82"/>
      <c r="N16" s="82"/>
      <c r="O16" s="81"/>
      <c r="P16" s="82"/>
      <c r="Q16" s="81" t="s">
        <v>34</v>
      </c>
      <c r="R16" s="81" t="s">
        <v>44</v>
      </c>
      <c r="S16" s="81" t="s">
        <v>45</v>
      </c>
      <c r="T16" s="81" t="s">
        <v>46</v>
      </c>
      <c r="W16" s="77"/>
    </row>
    <row r="17" spans="1:29" ht="25.5">
      <c r="A17" s="83" t="s">
        <v>47</v>
      </c>
      <c r="B17" s="72">
        <f t="shared" si="0"/>
        <v>3</v>
      </c>
      <c r="C17" s="84" t="s">
        <v>48</v>
      </c>
      <c r="D17" s="72"/>
      <c r="E17" s="72">
        <v>20</v>
      </c>
      <c r="F17" s="72"/>
      <c r="G17" s="72">
        <v>20</v>
      </c>
      <c r="H17" s="72"/>
      <c r="I17" s="72"/>
      <c r="J17" s="72">
        <v>4</v>
      </c>
      <c r="K17" s="74"/>
      <c r="L17" s="74"/>
      <c r="M17" s="74"/>
      <c r="N17" s="74"/>
      <c r="O17" s="74"/>
      <c r="P17" s="74"/>
      <c r="Q17" s="74" t="s">
        <v>34</v>
      </c>
      <c r="R17" s="74" t="s">
        <v>49</v>
      </c>
      <c r="S17" s="75" t="s">
        <v>50</v>
      </c>
      <c r="T17" s="74" t="s">
        <v>42</v>
      </c>
      <c r="U17" s="2"/>
      <c r="V17" s="70"/>
      <c r="W17" s="77"/>
    </row>
    <row r="18" spans="1:29" ht="25.5">
      <c r="A18" s="71" t="str">
        <f>IF(ISBLANK(B17),"",IF(ISNA(MATCH(B17,#REF!,0)),"?","+"))</f>
        <v>+</v>
      </c>
      <c r="B18" s="78">
        <f t="shared" si="0"/>
        <v>4</v>
      </c>
      <c r="C18" s="85" t="s">
        <v>51</v>
      </c>
      <c r="D18" s="78"/>
      <c r="E18" s="78">
        <v>20</v>
      </c>
      <c r="F18" s="78"/>
      <c r="G18" s="78">
        <v>20</v>
      </c>
      <c r="H18" s="78"/>
      <c r="I18" s="78"/>
      <c r="J18" s="78">
        <v>4</v>
      </c>
      <c r="K18" s="86"/>
      <c r="L18" s="86"/>
      <c r="M18" s="86"/>
      <c r="N18" s="86"/>
      <c r="O18" s="86"/>
      <c r="P18" s="86" t="s">
        <v>33</v>
      </c>
      <c r="Q18" s="86"/>
      <c r="R18" s="81" t="s">
        <v>52</v>
      </c>
      <c r="S18" s="81" t="s">
        <v>53</v>
      </c>
      <c r="T18" s="86" t="s">
        <v>42</v>
      </c>
      <c r="W18" s="77"/>
      <c r="AA18" s="87"/>
      <c r="AB18" s="87"/>
      <c r="AC18" s="87"/>
    </row>
    <row r="19" spans="1:29" ht="25.5">
      <c r="A19" s="83" t="s">
        <v>47</v>
      </c>
      <c r="B19" s="72">
        <f t="shared" si="0"/>
        <v>5</v>
      </c>
      <c r="C19" s="73" t="s">
        <v>54</v>
      </c>
      <c r="D19" s="72" t="s">
        <v>39</v>
      </c>
      <c r="E19" s="72">
        <v>20</v>
      </c>
      <c r="F19" s="72"/>
      <c r="G19" s="72"/>
      <c r="H19" s="72">
        <v>20</v>
      </c>
      <c r="I19" s="72"/>
      <c r="J19" s="72">
        <v>4</v>
      </c>
      <c r="K19" s="74"/>
      <c r="L19" s="75"/>
      <c r="M19" s="73"/>
      <c r="N19" s="76"/>
      <c r="O19" s="75" t="s">
        <v>32</v>
      </c>
      <c r="P19" s="76"/>
      <c r="Q19" s="75"/>
      <c r="R19" s="75" t="s">
        <v>55</v>
      </c>
      <c r="S19" s="75" t="s">
        <v>56</v>
      </c>
      <c r="T19" s="75" t="s">
        <v>57</v>
      </c>
      <c r="W19" s="77"/>
      <c r="AB19" s="70"/>
      <c r="AC19" s="88"/>
    </row>
    <row r="20" spans="1:29" ht="14.25">
      <c r="A20" s="89"/>
      <c r="B20" s="78">
        <f t="shared" si="0"/>
        <v>6</v>
      </c>
      <c r="C20" s="79" t="s">
        <v>58</v>
      </c>
      <c r="D20" s="78"/>
      <c r="E20" s="78">
        <v>4</v>
      </c>
      <c r="F20" s="78"/>
      <c r="G20" s="78"/>
      <c r="H20" s="78"/>
      <c r="I20" s="78"/>
      <c r="J20" s="78">
        <v>0</v>
      </c>
      <c r="K20" s="80"/>
      <c r="L20" s="81"/>
      <c r="M20" s="82"/>
      <c r="N20" s="82"/>
      <c r="O20" s="81"/>
      <c r="P20" s="82" t="s">
        <v>33</v>
      </c>
      <c r="Q20" s="81"/>
      <c r="R20" s="81" t="s">
        <v>59</v>
      </c>
      <c r="S20" s="81" t="s">
        <v>60</v>
      </c>
      <c r="T20" s="81" t="s">
        <v>61</v>
      </c>
      <c r="W20" s="77"/>
    </row>
    <row r="21" spans="1:29" ht="25.5">
      <c r="A21" s="71" t="str">
        <f>IF(ISBLANK(B42),"",IF(ISNA(MATCH(B42,#REF!,0)),"?","+"))</f>
        <v>+</v>
      </c>
      <c r="B21" s="72">
        <f t="shared" si="0"/>
        <v>7</v>
      </c>
      <c r="C21" s="73" t="s">
        <v>62</v>
      </c>
      <c r="D21" s="72"/>
      <c r="E21" s="72"/>
      <c r="F21" s="72">
        <v>20</v>
      </c>
      <c r="G21" s="72"/>
      <c r="H21" s="72"/>
      <c r="I21" s="72"/>
      <c r="J21" s="72">
        <v>2</v>
      </c>
      <c r="K21" s="74"/>
      <c r="L21" s="75" t="s">
        <v>63</v>
      </c>
      <c r="M21" s="73"/>
      <c r="N21" s="76"/>
      <c r="O21" s="75" t="s">
        <v>32</v>
      </c>
      <c r="P21" s="76"/>
      <c r="Q21" s="75"/>
      <c r="R21" s="75"/>
      <c r="S21" s="75" t="s">
        <v>64</v>
      </c>
      <c r="T21" s="75" t="s">
        <v>65</v>
      </c>
      <c r="W21" s="77"/>
    </row>
    <row r="22" spans="1:29" ht="14.25">
      <c r="A22" s="89" t="str">
        <f>IF(ISBLANK(#REF!),"",IF(ISNA(MATCH(#REF!,#REF!,0)),"?","+"))</f>
        <v>+</v>
      </c>
      <c r="B22" s="90"/>
      <c r="C22" s="91"/>
      <c r="D22" s="92"/>
      <c r="E22" s="93">
        <f t="shared" ref="E22:H22" si="1">SUM(E10:E21)</f>
        <v>104</v>
      </c>
      <c r="F22" s="93">
        <f t="shared" si="1"/>
        <v>20</v>
      </c>
      <c r="G22" s="93">
        <f t="shared" si="1"/>
        <v>80</v>
      </c>
      <c r="H22" s="93">
        <f t="shared" si="1"/>
        <v>20</v>
      </c>
      <c r="I22" s="94">
        <f t="shared" ref="I22:K22" si="2">SUM(I15:I21)</f>
        <v>0</v>
      </c>
      <c r="J22" s="95">
        <f t="shared" si="2"/>
        <v>22</v>
      </c>
      <c r="K22" s="96">
        <f t="shared" si="2"/>
        <v>0</v>
      </c>
      <c r="L22" s="97"/>
      <c r="M22" s="97"/>
      <c r="N22" s="98"/>
      <c r="O22" s="99"/>
      <c r="P22" s="99"/>
      <c r="Q22" s="100"/>
      <c r="R22" s="99"/>
      <c r="S22" s="97"/>
      <c r="T22" s="97"/>
      <c r="W22" s="77"/>
    </row>
    <row r="23" spans="1:29" ht="24.75" customHeight="1">
      <c r="A23" s="101"/>
      <c r="B23" s="102"/>
      <c r="C23" s="103"/>
      <c r="D23" s="104" t="s">
        <v>66</v>
      </c>
      <c r="E23" s="105">
        <f>SUM(E22:I22)</f>
        <v>224</v>
      </c>
      <c r="F23" s="103"/>
      <c r="G23" s="103"/>
      <c r="H23" s="103"/>
      <c r="I23" s="103"/>
      <c r="J23" s="106"/>
      <c r="K23" s="107"/>
      <c r="L23" s="103"/>
      <c r="M23" s="103"/>
      <c r="N23" s="98"/>
      <c r="O23" s="98"/>
      <c r="P23" s="98"/>
      <c r="Q23" s="108"/>
      <c r="R23" s="98"/>
      <c r="S23" s="98"/>
      <c r="T23" s="98"/>
      <c r="W23" s="77"/>
    </row>
    <row r="24" spans="1:29" ht="15.75" customHeight="1">
      <c r="A24" s="56"/>
      <c r="B24" s="109"/>
      <c r="C24" s="110" t="s">
        <v>67</v>
      </c>
      <c r="D24" s="103"/>
      <c r="E24" s="103"/>
      <c r="F24" s="103"/>
      <c r="G24" s="103"/>
      <c r="H24" s="103"/>
      <c r="I24" s="103"/>
      <c r="J24" s="106"/>
      <c r="K24" s="107"/>
      <c r="L24" s="103"/>
      <c r="M24" s="103"/>
      <c r="N24" s="98"/>
      <c r="O24" s="98"/>
      <c r="P24" s="98"/>
      <c r="Q24" s="108"/>
      <c r="R24" s="260" t="s">
        <v>18</v>
      </c>
      <c r="S24" s="258"/>
      <c r="T24" s="259"/>
      <c r="W24" s="77"/>
    </row>
    <row r="25" spans="1:29" ht="14.25">
      <c r="A25" s="56"/>
      <c r="B25" s="61" t="s">
        <v>19</v>
      </c>
      <c r="C25" s="62" t="s">
        <v>20</v>
      </c>
      <c r="D25" s="63" t="s">
        <v>21</v>
      </c>
      <c r="E25" s="63" t="s">
        <v>22</v>
      </c>
      <c r="F25" s="63" t="s">
        <v>23</v>
      </c>
      <c r="G25" s="63" t="s">
        <v>24</v>
      </c>
      <c r="H25" s="63" t="s">
        <v>25</v>
      </c>
      <c r="I25" s="63" t="s">
        <v>26</v>
      </c>
      <c r="J25" s="63" t="s">
        <v>27</v>
      </c>
      <c r="K25" s="96" t="s">
        <v>28</v>
      </c>
      <c r="L25" s="111" t="s">
        <v>29</v>
      </c>
      <c r="M25" s="111" t="s">
        <v>30</v>
      </c>
      <c r="N25" s="98"/>
      <c r="O25" s="66" t="s">
        <v>32</v>
      </c>
      <c r="P25" s="66" t="s">
        <v>33</v>
      </c>
      <c r="Q25" s="66" t="s">
        <v>34</v>
      </c>
      <c r="R25" s="43" t="s">
        <v>35</v>
      </c>
      <c r="S25" s="43" t="s">
        <v>36</v>
      </c>
      <c r="T25" s="43" t="s">
        <v>37</v>
      </c>
      <c r="W25" s="77"/>
    </row>
    <row r="26" spans="1:29" ht="14.25">
      <c r="A26" s="56"/>
      <c r="B26" s="61"/>
      <c r="C26" s="62"/>
      <c r="D26" s="63"/>
      <c r="E26" s="63"/>
      <c r="F26" s="63"/>
      <c r="G26" s="63"/>
      <c r="H26" s="63"/>
      <c r="I26" s="63"/>
      <c r="J26" s="63"/>
      <c r="K26" s="96"/>
      <c r="L26" s="111"/>
      <c r="M26" s="111"/>
      <c r="N26" s="98"/>
      <c r="O26" s="66"/>
      <c r="P26" s="66"/>
      <c r="Q26" s="66"/>
      <c r="R26" s="43"/>
      <c r="S26" s="43"/>
      <c r="T26" s="43"/>
      <c r="W26" s="77"/>
    </row>
    <row r="27" spans="1:29" ht="25.5">
      <c r="A27" s="56"/>
      <c r="B27" s="72">
        <v>1</v>
      </c>
      <c r="C27" s="112" t="s">
        <v>68</v>
      </c>
      <c r="D27" s="72" t="s">
        <v>39</v>
      </c>
      <c r="E27" s="72">
        <v>20</v>
      </c>
      <c r="F27" s="72" t="s">
        <v>69</v>
      </c>
      <c r="G27" s="72">
        <v>20</v>
      </c>
      <c r="H27" s="72"/>
      <c r="I27" s="72" t="s">
        <v>69</v>
      </c>
      <c r="J27" s="72">
        <v>4</v>
      </c>
      <c r="K27" s="74"/>
      <c r="L27" s="75"/>
      <c r="M27" s="73"/>
      <c r="N27" s="76"/>
      <c r="O27" s="75"/>
      <c r="P27" s="76"/>
      <c r="Q27" s="75" t="s">
        <v>34</v>
      </c>
      <c r="R27" s="75" t="s">
        <v>70</v>
      </c>
      <c r="S27" s="75" t="s">
        <v>71</v>
      </c>
      <c r="T27" s="75" t="s">
        <v>42</v>
      </c>
      <c r="V27" s="70"/>
      <c r="W27" s="77"/>
    </row>
    <row r="28" spans="1:29" ht="25.5">
      <c r="A28" s="83" t="s">
        <v>47</v>
      </c>
      <c r="B28" s="113">
        <f t="shared" ref="B28:B34" si="3">B27+1</f>
        <v>2</v>
      </c>
      <c r="C28" s="85" t="s">
        <v>72</v>
      </c>
      <c r="D28" s="113" t="s">
        <v>39</v>
      </c>
      <c r="E28" s="113">
        <v>10</v>
      </c>
      <c r="F28" s="113"/>
      <c r="G28" s="113"/>
      <c r="H28" s="113">
        <v>20</v>
      </c>
      <c r="I28" s="113"/>
      <c r="J28" s="113">
        <v>3</v>
      </c>
      <c r="K28" s="81"/>
      <c r="L28" s="81"/>
      <c r="M28" s="81"/>
      <c r="N28" s="81"/>
      <c r="O28" s="81"/>
      <c r="P28" s="81"/>
      <c r="Q28" s="81" t="s">
        <v>34</v>
      </c>
      <c r="R28" s="81" t="s">
        <v>73</v>
      </c>
      <c r="S28" s="81" t="s">
        <v>74</v>
      </c>
      <c r="T28" s="81" t="s">
        <v>42</v>
      </c>
      <c r="U28" s="2"/>
      <c r="W28" s="77"/>
    </row>
    <row r="29" spans="1:29" ht="25.5">
      <c r="A29" s="89" t="str">
        <f>IF(ISBLANK(#REF!),"",IF(ISNA(MATCH(#REF!,#REF!,0)),"?","+"))</f>
        <v>+</v>
      </c>
      <c r="B29" s="114">
        <f t="shared" si="3"/>
        <v>3</v>
      </c>
      <c r="C29" s="112" t="s">
        <v>75</v>
      </c>
      <c r="D29" s="114" t="s">
        <v>39</v>
      </c>
      <c r="E29" s="114">
        <v>20</v>
      </c>
      <c r="F29" s="114"/>
      <c r="G29" s="114">
        <v>20</v>
      </c>
      <c r="H29" s="114"/>
      <c r="I29" s="114"/>
      <c r="J29" s="114">
        <v>4</v>
      </c>
      <c r="K29" s="75" t="b">
        <f>IF(AND(NOT(ISBLANK("#REF!)),OR(ISNA(MATCH(#REF!,#REF!,0)),#REF!=""Podst"")),""Podst?"",IF(AND(NOT(ISBLANK(#REF!)),OR(ISNA(MATCH(#REF!,#REF!,0)),#REF!=""Kier"")),""Kier?"",IF(AND(NOT(ISBLANK(#REF!)),OR(ISNA(MATCH(#REF!,#REF!,0)),#REF!=""Inne"")),""Inne?"",SUM(E32:I32))))"))),TRUE)</f>
        <v>1</v>
      </c>
      <c r="L29" s="75"/>
      <c r="M29" s="75"/>
      <c r="N29" s="75"/>
      <c r="O29" s="75"/>
      <c r="P29" s="75"/>
      <c r="Q29" s="75" t="s">
        <v>34</v>
      </c>
      <c r="R29" s="75" t="s">
        <v>76</v>
      </c>
      <c r="S29" s="75" t="s">
        <v>77</v>
      </c>
      <c r="T29" s="75" t="s">
        <v>42</v>
      </c>
      <c r="U29" s="87"/>
      <c r="V29" s="70"/>
      <c r="W29" s="77"/>
      <c r="X29" s="87"/>
      <c r="Y29" s="87"/>
      <c r="Z29" s="87"/>
    </row>
    <row r="30" spans="1:29" ht="38.25">
      <c r="A30" s="78" t="str">
        <f>IF(ISBLANK(B29),"",IF(ISNA(MATCH(B29,#REF!,0)),"?","+"))</f>
        <v>+</v>
      </c>
      <c r="B30" s="113">
        <f t="shared" si="3"/>
        <v>4</v>
      </c>
      <c r="C30" s="85" t="s">
        <v>78</v>
      </c>
      <c r="D30" s="78"/>
      <c r="E30" s="78">
        <v>10</v>
      </c>
      <c r="F30" s="78"/>
      <c r="G30" s="78">
        <v>20</v>
      </c>
      <c r="H30" s="78"/>
      <c r="I30" s="78"/>
      <c r="J30" s="78">
        <v>3</v>
      </c>
      <c r="K30" s="86"/>
      <c r="L30" s="81" t="s">
        <v>63</v>
      </c>
      <c r="M30" s="115"/>
      <c r="N30" s="82"/>
      <c r="O30" s="81"/>
      <c r="P30" s="82"/>
      <c r="Q30" s="81" t="s">
        <v>34</v>
      </c>
      <c r="R30" s="81" t="s">
        <v>79</v>
      </c>
      <c r="S30" s="81" t="s">
        <v>80</v>
      </c>
      <c r="T30" s="81" t="s">
        <v>42</v>
      </c>
      <c r="U30" s="87"/>
      <c r="V30" s="70"/>
      <c r="W30" s="77"/>
      <c r="X30" s="87"/>
      <c r="Y30" s="87"/>
      <c r="Z30" s="87"/>
    </row>
    <row r="31" spans="1:29" ht="38.25">
      <c r="A31" s="116"/>
      <c r="B31" s="114">
        <f t="shared" si="3"/>
        <v>5</v>
      </c>
      <c r="C31" s="117" t="s">
        <v>81</v>
      </c>
      <c r="D31" s="72"/>
      <c r="E31" s="72">
        <v>20</v>
      </c>
      <c r="F31" s="72"/>
      <c r="G31" s="72">
        <v>20</v>
      </c>
      <c r="H31" s="72"/>
      <c r="I31" s="72"/>
      <c r="J31" s="72">
        <v>4</v>
      </c>
      <c r="K31" s="118" t="b">
        <f>IF(AND(NOT(ISBLANK("#REF!)),OR(ISNA(MATCH(#REF!,#REF!,0)),#REF!=""Podst"")),""Podst?"",IF(AND(NOT(ISBLANK(#REF!)),OR(ISNA(MATCH(#REF!,#REF!,0)),#REF!=""Kier"")),""Kier?"",IF(AND(NOT(ISBLANK(#REF!)),OR(ISNA(MATCH(#REF!,#REF!,0)),#REF!=""Inne"")),""Inne?"",SUM(E31:I31))))"))),TRUE)</f>
        <v>1</v>
      </c>
      <c r="L31" s="75"/>
      <c r="M31" s="76" t="b">
        <f>IF(AND(ISNA(MATCH($B31,"#REF!,0)),ISNA(MATCH($B31,#REF!,0))),"""",""*"")"))),TRUE)</f>
        <v>0</v>
      </c>
      <c r="N31" s="76" t="str">
        <f>"#REF!"</f>
        <v>#REF!</v>
      </c>
      <c r="O31" s="75"/>
      <c r="P31" s="76"/>
      <c r="Q31" s="75" t="s">
        <v>34</v>
      </c>
      <c r="R31" s="75" t="s">
        <v>82</v>
      </c>
      <c r="S31" s="75" t="s">
        <v>83</v>
      </c>
      <c r="T31" s="75" t="s">
        <v>46</v>
      </c>
      <c r="U31" s="87"/>
      <c r="V31" s="70"/>
      <c r="W31" s="77"/>
      <c r="X31" s="87"/>
      <c r="Y31" s="87"/>
      <c r="Z31" s="87"/>
    </row>
    <row r="32" spans="1:29" ht="51">
      <c r="A32" s="116"/>
      <c r="B32" s="113">
        <f t="shared" si="3"/>
        <v>6</v>
      </c>
      <c r="C32" s="281" t="s">
        <v>291</v>
      </c>
      <c r="D32" s="78"/>
      <c r="E32" s="78">
        <v>10</v>
      </c>
      <c r="F32" s="78">
        <v>10</v>
      </c>
      <c r="G32" s="78"/>
      <c r="H32" s="78"/>
      <c r="I32" s="78"/>
      <c r="J32" s="78">
        <v>3</v>
      </c>
      <c r="K32" s="119"/>
      <c r="L32" s="81" t="s">
        <v>63</v>
      </c>
      <c r="M32" s="120"/>
      <c r="N32" s="82"/>
      <c r="O32" s="81" t="s">
        <v>32</v>
      </c>
      <c r="P32" s="81"/>
      <c r="Q32" s="81"/>
      <c r="R32" s="121" t="s">
        <v>84</v>
      </c>
      <c r="S32" s="121" t="s">
        <v>85</v>
      </c>
      <c r="T32" s="121" t="s">
        <v>86</v>
      </c>
      <c r="U32" s="87"/>
      <c r="V32" s="70"/>
      <c r="W32" s="77"/>
      <c r="X32" s="87"/>
      <c r="Y32" s="87"/>
      <c r="Z32" s="87"/>
    </row>
    <row r="33" spans="1:29" ht="25.5">
      <c r="A33" s="89"/>
      <c r="B33" s="114">
        <f t="shared" si="3"/>
        <v>7</v>
      </c>
      <c r="C33" s="122" t="s">
        <v>62</v>
      </c>
      <c r="D33" s="72"/>
      <c r="E33" s="72"/>
      <c r="F33" s="72">
        <v>20</v>
      </c>
      <c r="G33" s="72"/>
      <c r="H33" s="72"/>
      <c r="I33" s="72"/>
      <c r="J33" s="72">
        <v>2</v>
      </c>
      <c r="K33" s="118"/>
      <c r="L33" s="75" t="s">
        <v>63</v>
      </c>
      <c r="M33" s="76"/>
      <c r="N33" s="76"/>
      <c r="O33" s="75" t="s">
        <v>32</v>
      </c>
      <c r="P33" s="76"/>
      <c r="Q33" s="75"/>
      <c r="R33" s="75"/>
      <c r="S33" s="75" t="s">
        <v>87</v>
      </c>
      <c r="T33" s="75" t="s">
        <v>88</v>
      </c>
      <c r="W33" s="77"/>
    </row>
    <row r="34" spans="1:29" ht="14.25">
      <c r="A34" s="56"/>
      <c r="B34" s="72">
        <f t="shared" si="3"/>
        <v>8</v>
      </c>
      <c r="C34" s="73"/>
      <c r="D34" s="72"/>
      <c r="E34" s="72"/>
      <c r="F34" s="72"/>
      <c r="G34" s="72"/>
      <c r="H34" s="72"/>
      <c r="I34" s="72"/>
      <c r="J34" s="72"/>
      <c r="K34" s="123"/>
      <c r="L34" s="75"/>
      <c r="M34" s="124"/>
      <c r="N34" s="125"/>
      <c r="O34" s="75"/>
      <c r="P34" s="75"/>
      <c r="Q34" s="74"/>
      <c r="R34" s="75"/>
      <c r="S34" s="75"/>
      <c r="T34" s="75"/>
      <c r="W34" s="77"/>
    </row>
    <row r="35" spans="1:29" ht="14.25">
      <c r="A35" s="71"/>
      <c r="B35" s="90"/>
      <c r="C35" s="91"/>
      <c r="D35" s="126"/>
      <c r="E35" s="93">
        <f t="shared" ref="E35:K35" si="4">SUM(E27:E34)</f>
        <v>90</v>
      </c>
      <c r="F35" s="93">
        <f t="shared" si="4"/>
        <v>30</v>
      </c>
      <c r="G35" s="93">
        <f t="shared" si="4"/>
        <v>80</v>
      </c>
      <c r="H35" s="127">
        <f t="shared" si="4"/>
        <v>20</v>
      </c>
      <c r="I35" s="128">
        <f t="shared" si="4"/>
        <v>0</v>
      </c>
      <c r="J35" s="129">
        <f t="shared" si="4"/>
        <v>23</v>
      </c>
      <c r="K35" s="96">
        <f t="shared" si="4"/>
        <v>0</v>
      </c>
      <c r="L35" s="97"/>
      <c r="M35" s="97"/>
      <c r="N35" s="98"/>
      <c r="O35" s="130"/>
      <c r="P35" s="130"/>
      <c r="Q35" s="131"/>
      <c r="R35" s="132"/>
      <c r="S35" s="132"/>
      <c r="T35" s="132"/>
      <c r="W35" s="77"/>
    </row>
    <row r="36" spans="1:29" ht="25.5">
      <c r="A36" s="101"/>
      <c r="B36" s="102"/>
      <c r="C36" s="103"/>
      <c r="D36" s="104" t="s">
        <v>66</v>
      </c>
      <c r="E36" s="105">
        <f>SUM(E35:I35)</f>
        <v>220</v>
      </c>
      <c r="F36" s="103"/>
      <c r="G36" s="103"/>
      <c r="H36" s="133" t="s">
        <v>89</v>
      </c>
      <c r="I36" s="134"/>
      <c r="J36" s="135">
        <f>J22+J35</f>
        <v>45</v>
      </c>
      <c r="K36" s="107"/>
      <c r="L36" s="103"/>
      <c r="M36" s="103"/>
      <c r="N36" s="98"/>
      <c r="O36" s="98"/>
      <c r="P36" s="98"/>
      <c r="Q36" s="108"/>
      <c r="R36" s="98"/>
      <c r="S36" s="98"/>
      <c r="T36" s="98"/>
      <c r="W36" s="77"/>
    </row>
    <row r="37" spans="1:29" ht="12.75" hidden="1" customHeight="1">
      <c r="A37" s="136"/>
      <c r="B37" s="102"/>
      <c r="C37" s="103"/>
      <c r="D37" s="137"/>
      <c r="E37" s="138"/>
      <c r="F37" s="103"/>
      <c r="G37" s="103"/>
      <c r="H37" s="111"/>
      <c r="I37" s="111"/>
      <c r="J37" s="139"/>
      <c r="K37" s="107"/>
      <c r="L37" s="103"/>
      <c r="M37" s="103"/>
      <c r="N37" s="98"/>
      <c r="O37" s="98"/>
      <c r="P37" s="98"/>
      <c r="Q37" s="108"/>
      <c r="R37" s="98"/>
      <c r="S37" s="98"/>
      <c r="T37" s="98"/>
      <c r="V37" s="70"/>
      <c r="W37" s="77"/>
    </row>
    <row r="38" spans="1:29" ht="6.75" hidden="1" customHeight="1">
      <c r="A38" s="136"/>
      <c r="B38" s="102"/>
      <c r="C38" s="103"/>
      <c r="D38" s="137"/>
      <c r="E38" s="138"/>
      <c r="F38" s="103"/>
      <c r="G38" s="103"/>
      <c r="H38" s="111"/>
      <c r="I38" s="111"/>
      <c r="J38" s="139"/>
      <c r="K38" s="107"/>
      <c r="L38" s="103"/>
      <c r="M38" s="103"/>
      <c r="N38" s="98"/>
      <c r="O38" s="98"/>
      <c r="P38" s="98"/>
      <c r="Q38" s="108"/>
      <c r="R38" s="98"/>
      <c r="S38" s="98"/>
      <c r="T38" s="98"/>
      <c r="V38" s="70"/>
      <c r="W38" s="77"/>
    </row>
    <row r="39" spans="1:29" ht="15.75">
      <c r="A39" s="56"/>
      <c r="B39" s="109"/>
      <c r="C39" s="110" t="s">
        <v>90</v>
      </c>
      <c r="D39" s="103"/>
      <c r="E39" s="103"/>
      <c r="F39" s="103"/>
      <c r="G39" s="103"/>
      <c r="H39" s="103"/>
      <c r="I39" s="103"/>
      <c r="J39" s="106"/>
      <c r="K39" s="107"/>
      <c r="L39" s="103"/>
      <c r="M39" s="103"/>
      <c r="N39" s="98"/>
      <c r="O39" s="98"/>
      <c r="P39" s="98"/>
      <c r="Q39" s="108"/>
      <c r="R39" s="260" t="s">
        <v>18</v>
      </c>
      <c r="S39" s="258"/>
      <c r="T39" s="259"/>
      <c r="W39" s="77"/>
    </row>
    <row r="40" spans="1:29" ht="14.25">
      <c r="A40" s="56"/>
      <c r="B40" s="61" t="s">
        <v>19</v>
      </c>
      <c r="C40" s="62" t="s">
        <v>20</v>
      </c>
      <c r="D40" s="63" t="s">
        <v>21</v>
      </c>
      <c r="E40" s="63" t="s">
        <v>22</v>
      </c>
      <c r="F40" s="63" t="s">
        <v>23</v>
      </c>
      <c r="G40" s="63" t="s">
        <v>24</v>
      </c>
      <c r="H40" s="63" t="s">
        <v>25</v>
      </c>
      <c r="I40" s="63" t="s">
        <v>26</v>
      </c>
      <c r="J40" s="63" t="s">
        <v>27</v>
      </c>
      <c r="K40" s="64" t="s">
        <v>28</v>
      </c>
      <c r="L40" s="66" t="s">
        <v>29</v>
      </c>
      <c r="M40" s="111" t="s">
        <v>30</v>
      </c>
      <c r="N40" s="98"/>
      <c r="O40" s="66" t="s">
        <v>32</v>
      </c>
      <c r="P40" s="66" t="s">
        <v>33</v>
      </c>
      <c r="Q40" s="66" t="s">
        <v>34</v>
      </c>
      <c r="R40" s="43" t="s">
        <v>35</v>
      </c>
      <c r="S40" s="43" t="s">
        <v>36</v>
      </c>
      <c r="T40" s="43" t="s">
        <v>37</v>
      </c>
      <c r="W40" s="77"/>
    </row>
    <row r="41" spans="1:29" ht="38.25">
      <c r="A41" s="140" t="s">
        <v>47</v>
      </c>
      <c r="B41" s="72">
        <v>1</v>
      </c>
      <c r="C41" s="117" t="s">
        <v>91</v>
      </c>
      <c r="D41" s="72" t="s">
        <v>39</v>
      </c>
      <c r="E41" s="72">
        <v>20</v>
      </c>
      <c r="F41" s="72"/>
      <c r="G41" s="72"/>
      <c r="H41" s="72">
        <v>20</v>
      </c>
      <c r="I41" s="72"/>
      <c r="J41" s="72">
        <v>3</v>
      </c>
      <c r="K41" s="118" t="b">
        <f>IF(AND(NOT(ISBLANK("#REF!)),OR(ISNA(MATCH(#REF!,#REF!,0)),#REF!=""Podst"")),""Podst?"",IF(AND(NOT(ISBLANK(#REF!)),OR(ISNA(MATCH(#REF!,#REF!,0)),#REF!=""Kier"")),""Kier?"",IF(AND(NOT(ISBLANK(#REF!)),OR(ISNA(MATCH(#REF!,#REF!,0)),#REF!=""Inne"")),""Inne?"",SUM(E34:I34))))"))),TRUE)</f>
        <v>1</v>
      </c>
      <c r="L41" s="75"/>
      <c r="M41" s="76" t="b">
        <f>IF(AND(ISNA(MATCH($B41,"#REF!,0)),ISNA(MATCH($B34,#REF!,0))),"""",""*"")"))),TRUE)</f>
        <v>0</v>
      </c>
      <c r="N41" s="76" t="str">
        <f>"#REF!"</f>
        <v>#REF!</v>
      </c>
      <c r="O41" s="75"/>
      <c r="P41" s="76"/>
      <c r="Q41" s="75" t="s">
        <v>34</v>
      </c>
      <c r="R41" s="75" t="s">
        <v>92</v>
      </c>
      <c r="S41" s="75" t="s">
        <v>93</v>
      </c>
      <c r="T41" s="75" t="s">
        <v>42</v>
      </c>
      <c r="V41" s="70"/>
      <c r="W41" s="77"/>
      <c r="Y41" s="87"/>
    </row>
    <row r="42" spans="1:29" ht="25.5">
      <c r="A42" s="89" t="str">
        <f>IF(ISBLANK(B18),"",IF(ISNA(MATCH(B18,#REF!,0)),"?","+"))</f>
        <v>+</v>
      </c>
      <c r="B42" s="78">
        <f t="shared" ref="B42:B46" si="5">B41+1</f>
        <v>2</v>
      </c>
      <c r="C42" s="79" t="s">
        <v>94</v>
      </c>
      <c r="D42" s="78" t="s">
        <v>39</v>
      </c>
      <c r="E42" s="78">
        <v>20</v>
      </c>
      <c r="F42" s="78"/>
      <c r="G42" s="78">
        <v>20</v>
      </c>
      <c r="H42" s="78"/>
      <c r="I42" s="78"/>
      <c r="J42" s="78">
        <v>4</v>
      </c>
      <c r="K42" s="141" t="b">
        <f>IF(AND(NOT(ISBLANK("#REF!)),OR(ISNA(MATCH(#REF!,#REF!,0)),#REF!=""Podst"")),""Podst?"",IF(AND(NOT(ISBLANK(#REF!)),OR(ISNA(MATCH(#REF!,#REF!,0)),#REF!=""Kier"")),""Kier?"",IF(AND(NOT(ISBLANK(#REF!)),OR(ISNA(MATCH(#REF!,#REF!,0)),#REF!=""Inne"")),""Inne?"",SUM(E29:I29))))"))),TRUE)</f>
        <v>1</v>
      </c>
      <c r="L42" s="81"/>
      <c r="M42" s="82" t="b">
        <f>IF(AND(ISNA(MATCH($B42,"#REF!,0)),ISNA(MATCH($B29,#REF!,0))),"""",""*"")"))),TRUE)</f>
        <v>0</v>
      </c>
      <c r="N42" s="82">
        <v>2</v>
      </c>
      <c r="O42" s="81"/>
      <c r="P42" s="82"/>
      <c r="Q42" s="81" t="s">
        <v>34</v>
      </c>
      <c r="R42" s="81" t="s">
        <v>95</v>
      </c>
      <c r="S42" s="81" t="s">
        <v>96</v>
      </c>
      <c r="T42" s="81" t="s">
        <v>46</v>
      </c>
      <c r="W42" s="77"/>
    </row>
    <row r="43" spans="1:29" ht="25.5">
      <c r="A43" s="89"/>
      <c r="B43" s="72">
        <f t="shared" si="5"/>
        <v>3</v>
      </c>
      <c r="C43" s="122" t="s">
        <v>97</v>
      </c>
      <c r="D43" s="72" t="s">
        <v>39</v>
      </c>
      <c r="E43" s="72">
        <v>20</v>
      </c>
      <c r="F43" s="72"/>
      <c r="G43" s="72">
        <v>20</v>
      </c>
      <c r="H43" s="72"/>
      <c r="I43" s="72"/>
      <c r="J43" s="72">
        <v>3</v>
      </c>
      <c r="K43" s="118" t="b">
        <f>IF(AND(NOT(ISBLANK("#REF!)),OR(ISNA(MATCH(#REF!,#REF!,0)),#REF!=""Podst"")),""Podst?"",IF(AND(NOT(ISBLANK(#REF!)),OR(ISNA(MATCH(#REF!,#REF!,0)),#REF!=""Kier"")),""Kier?"",IF(AND(NOT(ISBLANK(#REF!)),OR(ISNA(MATCH(#REF!,#REF!,0)),#REF!=""Inne"")),""Inne?"",SUM(E32:I32))))"))),TRUE)</f>
        <v>1</v>
      </c>
      <c r="L43" s="75"/>
      <c r="M43" s="76"/>
      <c r="N43" s="76"/>
      <c r="O43" s="75"/>
      <c r="P43" s="76" t="s">
        <v>33</v>
      </c>
      <c r="Q43" s="75"/>
      <c r="R43" s="75" t="s">
        <v>98</v>
      </c>
      <c r="S43" s="75" t="s">
        <v>99</v>
      </c>
      <c r="T43" s="75" t="s">
        <v>100</v>
      </c>
      <c r="V43" s="70"/>
      <c r="W43" s="77"/>
      <c r="Y43" s="87"/>
      <c r="AB43" s="70"/>
      <c r="AC43" s="88"/>
    </row>
    <row r="44" spans="1:29" ht="38.25">
      <c r="A44" s="142"/>
      <c r="B44" s="78">
        <f t="shared" si="5"/>
        <v>4</v>
      </c>
      <c r="C44" s="143" t="s">
        <v>101</v>
      </c>
      <c r="D44" s="78"/>
      <c r="E44" s="78">
        <v>20</v>
      </c>
      <c r="F44" s="78"/>
      <c r="G44" s="78">
        <v>20</v>
      </c>
      <c r="H44" s="78"/>
      <c r="I44" s="78"/>
      <c r="J44" s="78">
        <v>3</v>
      </c>
      <c r="K44" s="80" t="b">
        <f>IF(AND(NOT(ISBLANK("#REF!)),OR(ISNA(MATCH(#REF!,#REF!,0)),#REF!=""Podst"")),""Podst?"",IF(AND(NOT(ISBLANK(#REF!)),OR(ISNA(MATCH(#REF!,#REF!,0)),#REF!=""Kier"")),""Kier?"",IF(AND(NOT(ISBLANK(#REF!)),OR(ISNA(MATCH(#REF!,#REF!,0)),#REF!=""Inne"")),""Inne?"",SUM(E42:I42))))"))),TRUE)</f>
        <v>1</v>
      </c>
      <c r="L44" s="81"/>
      <c r="M44" s="82" t="b">
        <f>IF(AND(ISNA(MATCH($B44,"#REF!,0)),ISNA(MATCH($B42,#REF!,0))),"""",""*"")"))),TRUE)</f>
        <v>0</v>
      </c>
      <c r="N44" s="82">
        <v>3</v>
      </c>
      <c r="O44" s="81"/>
      <c r="P44" s="82"/>
      <c r="Q44" s="81" t="s">
        <v>34</v>
      </c>
      <c r="R44" s="81" t="s">
        <v>102</v>
      </c>
      <c r="S44" s="81" t="s">
        <v>103</v>
      </c>
      <c r="T44" s="81" t="s">
        <v>100</v>
      </c>
      <c r="U44" s="87"/>
      <c r="V44" s="70"/>
      <c r="W44" s="77"/>
      <c r="X44" s="87"/>
      <c r="Y44" s="87"/>
      <c r="Z44" s="87"/>
    </row>
    <row r="45" spans="1:29" ht="63.75">
      <c r="A45" s="71" t="str">
        <f>IF(ISBLANK(B26),"",IF(ISNA(MATCH(B26,#REF!,0)),"?","+"))</f>
        <v/>
      </c>
      <c r="B45" s="114">
        <f t="shared" si="5"/>
        <v>5</v>
      </c>
      <c r="C45" s="112" t="s">
        <v>104</v>
      </c>
      <c r="D45" s="72"/>
      <c r="E45" s="72">
        <v>10</v>
      </c>
      <c r="F45" s="72"/>
      <c r="G45" s="72">
        <v>20</v>
      </c>
      <c r="H45" s="72"/>
      <c r="I45" s="72"/>
      <c r="J45" s="72">
        <v>3</v>
      </c>
      <c r="K45" s="74"/>
      <c r="L45" s="75" t="s">
        <v>63</v>
      </c>
      <c r="M45" s="73"/>
      <c r="N45" s="76"/>
      <c r="O45" s="75"/>
      <c r="P45" s="76"/>
      <c r="Q45" s="75"/>
      <c r="R45" s="75" t="s">
        <v>105</v>
      </c>
      <c r="S45" s="75" t="s">
        <v>106</v>
      </c>
      <c r="T45" s="75" t="s">
        <v>46</v>
      </c>
      <c r="U45" s="87"/>
      <c r="V45" s="70"/>
      <c r="W45" s="77"/>
      <c r="X45" s="87"/>
      <c r="Y45" s="87"/>
      <c r="Z45" s="87"/>
    </row>
    <row r="46" spans="1:29" ht="38.25">
      <c r="A46" s="89" t="s">
        <v>107</v>
      </c>
      <c r="B46" s="78">
        <f t="shared" si="5"/>
        <v>6</v>
      </c>
      <c r="C46" s="143" t="s">
        <v>108</v>
      </c>
      <c r="D46" s="78"/>
      <c r="E46" s="78"/>
      <c r="F46" s="78"/>
      <c r="G46" s="78"/>
      <c r="H46" s="78">
        <v>30</v>
      </c>
      <c r="I46" s="78"/>
      <c r="J46" s="78">
        <v>2</v>
      </c>
      <c r="K46" s="141" t="b">
        <f>IF(AND(NOT(ISBLANK("#REF!)),OR(ISNA(MATCH(#REF!,#REF!,0)),#REF!=""Podst"")),""Podst?"",IF(AND(NOT(ISBLANK(#REF!)),OR(ISNA(MATCH(#REF!,#REF!,0)),#REF!=""Kier"")),""Kier?"",IF(AND(NOT(ISBLANK(#REF!)),OR(ISNA(MATCH(#REF!,#REF!,0)),#REF!=""Inne"")),""Inne?"",SUM(E30:I30))))"))),TRUE)</f>
        <v>1</v>
      </c>
      <c r="L46" s="81" t="s">
        <v>63</v>
      </c>
      <c r="M46" s="82" t="b">
        <f>IF(AND(ISNA(MATCH($B46,"#REF!,0)),ISNA(MATCH($B30,#REF!,0))),"""",""*"")"))),TRUE)</f>
        <v>0</v>
      </c>
      <c r="N46" s="82">
        <f>N20</f>
        <v>0</v>
      </c>
      <c r="O46" s="81" t="s">
        <v>32</v>
      </c>
      <c r="P46" s="82"/>
      <c r="Q46" s="81" t="s">
        <v>34</v>
      </c>
      <c r="R46" s="81" t="s">
        <v>109</v>
      </c>
      <c r="S46" s="81" t="s">
        <v>110</v>
      </c>
      <c r="T46" s="81" t="s">
        <v>111</v>
      </c>
      <c r="U46" s="87"/>
      <c r="W46" s="77"/>
      <c r="X46" s="87"/>
      <c r="Y46" s="87"/>
      <c r="Z46" s="87"/>
    </row>
    <row r="47" spans="1:29" ht="14.25">
      <c r="A47" s="89"/>
      <c r="B47" s="144"/>
      <c r="C47" s="144"/>
      <c r="D47" s="145"/>
      <c r="E47" s="146">
        <f t="shared" ref="E47:J47" si="6">SUM(E41:E46)</f>
        <v>90</v>
      </c>
      <c r="F47" s="146">
        <f t="shared" si="6"/>
        <v>0</v>
      </c>
      <c r="G47" s="146">
        <f t="shared" si="6"/>
        <v>80</v>
      </c>
      <c r="H47" s="146">
        <f t="shared" si="6"/>
        <v>50</v>
      </c>
      <c r="I47" s="147">
        <f t="shared" si="6"/>
        <v>0</v>
      </c>
      <c r="J47" s="135">
        <f t="shared" si="6"/>
        <v>18</v>
      </c>
      <c r="K47" s="96">
        <f>SUM(K41:K44)</f>
        <v>0</v>
      </c>
      <c r="L47" s="97"/>
      <c r="M47" s="97"/>
      <c r="N47" s="98"/>
      <c r="O47" s="130"/>
      <c r="P47" s="130"/>
      <c r="Q47" s="131"/>
      <c r="R47" s="148"/>
      <c r="S47" s="149"/>
      <c r="T47" s="149"/>
      <c r="U47" s="87"/>
      <c r="W47" s="77"/>
      <c r="X47" s="87"/>
      <c r="Y47" s="87"/>
      <c r="Z47" s="87"/>
    </row>
    <row r="48" spans="1:29" ht="24">
      <c r="A48" s="101"/>
      <c r="B48" s="107"/>
      <c r="C48" s="107"/>
      <c r="D48" s="104" t="s">
        <v>66</v>
      </c>
      <c r="E48" s="105">
        <f>SUM(E47:I47)</f>
        <v>220</v>
      </c>
      <c r="F48" s="103"/>
      <c r="G48" s="103"/>
      <c r="H48" s="103"/>
      <c r="I48" s="103"/>
      <c r="J48" s="106"/>
      <c r="K48" s="107"/>
      <c r="L48" s="103"/>
      <c r="M48" s="103"/>
      <c r="N48" s="98"/>
      <c r="O48" s="98"/>
      <c r="P48" s="98"/>
      <c r="Q48" s="108"/>
      <c r="R48" s="150"/>
      <c r="S48" s="150"/>
      <c r="T48" s="150"/>
      <c r="U48" s="87"/>
      <c r="W48" s="77"/>
      <c r="X48" s="87"/>
      <c r="Y48" s="87"/>
      <c r="Z48" s="87"/>
    </row>
    <row r="49" spans="1:26" ht="15.75">
      <c r="A49" s="56"/>
      <c r="B49" s="109"/>
      <c r="C49" s="110" t="s">
        <v>112</v>
      </c>
      <c r="D49" s="103"/>
      <c r="E49" s="103"/>
      <c r="F49" s="103"/>
      <c r="G49" s="103"/>
      <c r="H49" s="103"/>
      <c r="I49" s="103"/>
      <c r="J49" s="106"/>
      <c r="K49" s="107"/>
      <c r="L49" s="103"/>
      <c r="M49" s="103"/>
      <c r="N49" s="98"/>
      <c r="O49" s="98"/>
      <c r="P49" s="98"/>
      <c r="Q49" s="108"/>
      <c r="R49" s="260" t="s">
        <v>18</v>
      </c>
      <c r="S49" s="258"/>
      <c r="T49" s="259"/>
      <c r="U49" s="87"/>
      <c r="W49" s="77"/>
      <c r="X49" s="87"/>
      <c r="Y49" s="87"/>
      <c r="Z49" s="87"/>
    </row>
    <row r="50" spans="1:26" ht="14.25">
      <c r="A50" s="56"/>
      <c r="B50" s="61" t="s">
        <v>19</v>
      </c>
      <c r="C50" s="62" t="s">
        <v>20</v>
      </c>
      <c r="D50" s="63" t="s">
        <v>21</v>
      </c>
      <c r="E50" s="63" t="s">
        <v>22</v>
      </c>
      <c r="F50" s="63" t="s">
        <v>23</v>
      </c>
      <c r="G50" s="63" t="s">
        <v>24</v>
      </c>
      <c r="H50" s="63" t="s">
        <v>25</v>
      </c>
      <c r="I50" s="63" t="s">
        <v>26</v>
      </c>
      <c r="J50" s="63" t="s">
        <v>27</v>
      </c>
      <c r="K50" s="96" t="s">
        <v>28</v>
      </c>
      <c r="L50" s="111" t="s">
        <v>29</v>
      </c>
      <c r="M50" s="111" t="s">
        <v>30</v>
      </c>
      <c r="N50" s="98"/>
      <c r="O50" s="66" t="s">
        <v>32</v>
      </c>
      <c r="P50" s="66" t="s">
        <v>33</v>
      </c>
      <c r="Q50" s="66" t="s">
        <v>34</v>
      </c>
      <c r="R50" s="43" t="s">
        <v>35</v>
      </c>
      <c r="S50" s="43" t="s">
        <v>36</v>
      </c>
      <c r="T50" s="43" t="s">
        <v>37</v>
      </c>
      <c r="U50" s="87"/>
      <c r="W50" s="77"/>
      <c r="X50" s="87"/>
      <c r="Y50" s="87"/>
      <c r="Z50" s="87"/>
    </row>
    <row r="51" spans="1:26" ht="63.75">
      <c r="A51" s="83" t="s">
        <v>47</v>
      </c>
      <c r="B51" s="72">
        <v>1</v>
      </c>
      <c r="C51" s="73" t="s">
        <v>113</v>
      </c>
      <c r="D51" s="72"/>
      <c r="E51" s="72">
        <v>10</v>
      </c>
      <c r="F51" s="72"/>
      <c r="G51" s="72">
        <v>20</v>
      </c>
      <c r="H51" s="72"/>
      <c r="I51" s="72"/>
      <c r="J51" s="72">
        <v>3</v>
      </c>
      <c r="K51" s="74"/>
      <c r="L51" s="75" t="s">
        <v>63</v>
      </c>
      <c r="M51" s="73"/>
      <c r="N51" s="76"/>
      <c r="O51" s="75"/>
      <c r="P51" s="76"/>
      <c r="Q51" s="75"/>
      <c r="R51" s="75" t="s">
        <v>114</v>
      </c>
      <c r="S51" s="75" t="s">
        <v>115</v>
      </c>
      <c r="T51" s="75" t="s">
        <v>42</v>
      </c>
      <c r="U51" s="87"/>
      <c r="V51" s="70"/>
      <c r="W51" s="77"/>
      <c r="X51" s="87"/>
      <c r="Y51" s="87"/>
      <c r="Z51" s="87"/>
    </row>
    <row r="52" spans="1:26" ht="38.25">
      <c r="A52" s="151"/>
      <c r="B52" s="78">
        <v>2</v>
      </c>
      <c r="C52" s="115" t="s">
        <v>292</v>
      </c>
      <c r="D52" s="78"/>
      <c r="E52" s="78">
        <v>10</v>
      </c>
      <c r="F52" s="78"/>
      <c r="G52" s="78"/>
      <c r="H52" s="78">
        <v>10</v>
      </c>
      <c r="I52" s="78"/>
      <c r="J52" s="78">
        <v>2</v>
      </c>
      <c r="K52" s="86"/>
      <c r="L52" s="81" t="s">
        <v>69</v>
      </c>
      <c r="M52" s="115"/>
      <c r="N52" s="82"/>
      <c r="O52" s="81" t="s">
        <v>32</v>
      </c>
      <c r="P52" s="82"/>
      <c r="Q52" s="81"/>
      <c r="R52" s="81" t="s">
        <v>116</v>
      </c>
      <c r="S52" s="81" t="s">
        <v>117</v>
      </c>
      <c r="T52" s="81" t="s">
        <v>118</v>
      </c>
      <c r="U52" s="87"/>
      <c r="V52" s="70"/>
      <c r="W52" s="77"/>
      <c r="X52" s="87"/>
      <c r="Y52" s="87"/>
      <c r="Z52" s="87"/>
    </row>
    <row r="53" spans="1:26" ht="25.5">
      <c r="A53" s="142" t="str">
        <f t="shared" ref="A53:A54" si="7">IF(ISBLANK(#REF!),"",IF(ISNA(MATCH(#REF!,#REF!,0)),"?","+"))</f>
        <v>+</v>
      </c>
      <c r="B53" s="72">
        <v>3</v>
      </c>
      <c r="C53" s="117" t="s">
        <v>119</v>
      </c>
      <c r="D53" s="72"/>
      <c r="E53" s="72"/>
      <c r="F53" s="72"/>
      <c r="G53" s="72"/>
      <c r="H53" s="72">
        <v>20</v>
      </c>
      <c r="I53" s="72"/>
      <c r="J53" s="72">
        <v>20</v>
      </c>
      <c r="K53" s="118" t="b">
        <f>IF(AND(NOT(ISBLANK("#REF!)),OR(ISNA(MATCH(#REF!,#REF!,0)),#REF!=""Podst"")),""Podst?"",IF(AND(NOT(ISBLANK(#REF!)),OR(ISNA(MATCH(#REF!,#REF!,0)),#REF!=""Kier"")),""Kier?"",IF(AND(NOT(ISBLANK(#REF!)),OR(ISNA(MATCH(#REF!,#REF!,0)),#REF!=""Inne"")),""Inne?"",SUM(E44:I44))))"))),TRUE)</f>
        <v>1</v>
      </c>
      <c r="L53" s="75" t="s">
        <v>63</v>
      </c>
      <c r="M53" s="76" t="b">
        <f>IF(AND(ISNA(MATCH($B53,"#REF!,0)),ISNA(MATCH($B44,#REF!,0))),"""",""*"")"))),TRUE)</f>
        <v>0</v>
      </c>
      <c r="N53" s="76" t="e">
        <f>#REF!</f>
        <v>#REF!</v>
      </c>
      <c r="O53" s="75"/>
      <c r="P53" s="76"/>
      <c r="Q53" s="75" t="s">
        <v>34</v>
      </c>
      <c r="R53" s="75"/>
      <c r="S53" s="75" t="s">
        <v>120</v>
      </c>
      <c r="T53" s="75" t="s">
        <v>111</v>
      </c>
      <c r="U53" s="87"/>
      <c r="V53" s="70"/>
      <c r="W53" s="77"/>
      <c r="X53" s="87"/>
      <c r="Y53" s="87"/>
      <c r="Z53" s="87"/>
    </row>
    <row r="54" spans="1:26" ht="14.25">
      <c r="A54" s="89" t="str">
        <f t="shared" si="7"/>
        <v>+</v>
      </c>
      <c r="B54" s="78">
        <v>4</v>
      </c>
      <c r="C54" s="115" t="s">
        <v>121</v>
      </c>
      <c r="D54" s="78"/>
      <c r="E54" s="78"/>
      <c r="F54" s="78"/>
      <c r="G54" s="78"/>
      <c r="H54" s="78"/>
      <c r="I54" s="78">
        <v>20</v>
      </c>
      <c r="J54" s="78">
        <v>2</v>
      </c>
      <c r="K54" s="86"/>
      <c r="L54" s="81"/>
      <c r="M54" s="115"/>
      <c r="N54" s="82"/>
      <c r="O54" s="81"/>
      <c r="P54" s="82"/>
      <c r="Q54" s="81" t="s">
        <v>34</v>
      </c>
      <c r="R54" s="81"/>
      <c r="S54" s="81" t="s">
        <v>122</v>
      </c>
      <c r="T54" s="81" t="s">
        <v>123</v>
      </c>
      <c r="U54" s="87"/>
      <c r="W54" s="77"/>
    </row>
    <row r="55" spans="1:26" ht="14.25">
      <c r="A55" s="71"/>
      <c r="B55" s="90"/>
      <c r="C55" s="91"/>
      <c r="D55" s="126"/>
      <c r="E55" s="93">
        <f t="shared" ref="E55:K55" si="8">SUM(E51:E54)</f>
        <v>20</v>
      </c>
      <c r="F55" s="93">
        <f t="shared" si="8"/>
        <v>0</v>
      </c>
      <c r="G55" s="93">
        <f t="shared" si="8"/>
        <v>20</v>
      </c>
      <c r="H55" s="127">
        <f t="shared" si="8"/>
        <v>30</v>
      </c>
      <c r="I55" s="128">
        <f t="shared" si="8"/>
        <v>20</v>
      </c>
      <c r="J55" s="129">
        <f t="shared" si="8"/>
        <v>27</v>
      </c>
      <c r="K55" s="96">
        <f t="shared" si="8"/>
        <v>0</v>
      </c>
      <c r="L55" s="97"/>
      <c r="M55" s="97"/>
      <c r="N55" s="98"/>
      <c r="O55" s="130"/>
      <c r="P55" s="130"/>
      <c r="Q55" s="131"/>
      <c r="R55" s="132"/>
      <c r="S55" s="132"/>
      <c r="T55" s="132"/>
      <c r="W55" s="77"/>
    </row>
    <row r="56" spans="1:26" ht="25.5">
      <c r="A56" s="101"/>
      <c r="B56" s="102"/>
      <c r="C56" s="103"/>
      <c r="D56" s="104" t="s">
        <v>66</v>
      </c>
      <c r="E56" s="152">
        <f>SUM(E55:I55)</f>
        <v>90</v>
      </c>
      <c r="F56" s="103"/>
      <c r="G56" s="103"/>
      <c r="H56" s="133" t="s">
        <v>89</v>
      </c>
      <c r="I56" s="134"/>
      <c r="J56" s="135">
        <f>J47+J55</f>
        <v>45</v>
      </c>
      <c r="K56" s="107"/>
      <c r="L56" s="103"/>
      <c r="M56" s="103"/>
      <c r="N56" s="98"/>
      <c r="O56" s="98"/>
      <c r="P56" s="98"/>
      <c r="Q56" s="108"/>
      <c r="R56" s="98"/>
      <c r="S56" s="98"/>
      <c r="T56" s="98"/>
      <c r="U56" s="70"/>
      <c r="V56" s="70"/>
      <c r="W56" s="70"/>
    </row>
    <row r="57" spans="1:26" ht="12.75" customHeight="1">
      <c r="A57" s="136"/>
      <c r="B57" s="102"/>
      <c r="C57" s="103"/>
      <c r="D57" s="153"/>
      <c r="E57" s="154"/>
      <c r="F57" s="103"/>
      <c r="G57" s="103"/>
      <c r="H57" s="155"/>
      <c r="I57" s="155"/>
      <c r="J57" s="156"/>
      <c r="K57" s="107"/>
      <c r="L57" s="103"/>
      <c r="M57" s="103"/>
      <c r="N57" s="98"/>
      <c r="O57" s="98"/>
      <c r="P57" s="98"/>
      <c r="Q57" s="108"/>
      <c r="R57" s="98"/>
      <c r="S57" s="98"/>
      <c r="T57" s="98"/>
      <c r="V57" s="70"/>
      <c r="W57" s="77"/>
    </row>
    <row r="58" spans="1:26" ht="12.75" customHeight="1">
      <c r="A58" s="56"/>
      <c r="B58" s="157"/>
      <c r="C58" s="158" t="s">
        <v>124</v>
      </c>
      <c r="D58" s="145"/>
      <c r="E58" s="146">
        <f t="shared" ref="E58:H58" si="9">SUM(E22,E35,E47,E55)</f>
        <v>304</v>
      </c>
      <c r="F58" s="146">
        <f t="shared" si="9"/>
        <v>50</v>
      </c>
      <c r="G58" s="146">
        <f t="shared" si="9"/>
        <v>260</v>
      </c>
      <c r="H58" s="146">
        <f t="shared" si="9"/>
        <v>120</v>
      </c>
      <c r="I58" s="147">
        <f>SUM(NieStac!_sem1,NieStac!_sem2,NieStac!_sem3,NieStac!_sem4)</f>
        <v>20</v>
      </c>
      <c r="J58" s="159">
        <f>SUM(J22,J35,J56)</f>
        <v>90</v>
      </c>
      <c r="K58" s="160" t="e">
        <f>SUM(#REF!)</f>
        <v>#REF!</v>
      </c>
      <c r="L58" s="103"/>
      <c r="M58" s="130"/>
      <c r="N58" s="98"/>
      <c r="O58" s="98"/>
      <c r="P58" s="98"/>
      <c r="Q58" s="108"/>
      <c r="R58" s="107"/>
      <c r="S58" s="107"/>
      <c r="T58" s="107"/>
    </row>
    <row r="59" spans="1:26" ht="25.5" customHeight="1">
      <c r="A59" s="101"/>
      <c r="B59" s="107"/>
      <c r="C59" s="107"/>
      <c r="D59" s="104" t="s">
        <v>66</v>
      </c>
      <c r="E59" s="105">
        <f>SUM(NieStac!suma1,NieStac!suma2,NieStac!suma3,NieStac!suma4)</f>
        <v>754</v>
      </c>
      <c r="F59" s="103"/>
      <c r="G59" s="103"/>
      <c r="H59" s="103"/>
      <c r="I59" s="103"/>
      <c r="J59" s="103"/>
      <c r="K59" s="150"/>
      <c r="L59" s="103"/>
      <c r="M59" s="103"/>
      <c r="N59" s="98"/>
      <c r="O59" s="98"/>
      <c r="P59" s="98"/>
      <c r="Q59" s="108"/>
      <c r="R59" s="107"/>
      <c r="S59" s="107"/>
      <c r="T59" s="107"/>
    </row>
    <row r="60" spans="1:26" ht="12.75" customHeight="1">
      <c r="A60" s="56"/>
      <c r="B60" s="107"/>
      <c r="C60" s="161" t="s">
        <v>125</v>
      </c>
      <c r="D60" s="162"/>
      <c r="E60" s="162"/>
      <c r="F60" s="162"/>
      <c r="G60" s="162"/>
      <c r="H60" s="162"/>
      <c r="I60" s="162"/>
      <c r="J60" s="162"/>
      <c r="K60" s="163"/>
      <c r="L60" s="162"/>
      <c r="M60" s="103"/>
      <c r="N60" s="98"/>
      <c r="O60" s="98"/>
      <c r="P60" s="98"/>
      <c r="Q60" s="108"/>
      <c r="R60" s="150"/>
      <c r="S60" s="150"/>
      <c r="T60" s="150"/>
    </row>
    <row r="61" spans="1:26" ht="12.75" customHeight="1">
      <c r="A61" s="56"/>
      <c r="B61" s="107"/>
      <c r="C61" s="164"/>
      <c r="D61" s="165"/>
      <c r="E61" s="103"/>
      <c r="F61" s="103"/>
      <c r="G61" s="103"/>
      <c r="H61" s="103"/>
      <c r="I61" s="103"/>
      <c r="J61" s="103"/>
      <c r="K61" s="107"/>
      <c r="L61" s="103"/>
      <c r="M61" s="103"/>
      <c r="N61" s="98"/>
      <c r="O61" s="98"/>
      <c r="P61" s="98"/>
      <c r="Q61" s="108"/>
      <c r="R61" s="150"/>
      <c r="S61" s="150"/>
      <c r="T61" s="150"/>
    </row>
    <row r="62" spans="1:26" ht="12.75">
      <c r="A62" s="56"/>
      <c r="B62" s="166"/>
      <c r="C62" s="167" t="s">
        <v>126</v>
      </c>
      <c r="D62" s="168">
        <f>SUM(NieStac!suma1,NieStac!suma2,NieStac!suma3,NieStac!suma4)</f>
        <v>754</v>
      </c>
      <c r="E62" s="103"/>
      <c r="F62" s="103"/>
      <c r="G62" s="103"/>
      <c r="H62" s="103"/>
      <c r="I62" s="103"/>
      <c r="J62" s="103"/>
      <c r="K62" s="107"/>
      <c r="L62" s="103"/>
      <c r="M62" s="103"/>
      <c r="N62" s="98"/>
      <c r="O62" s="98"/>
      <c r="P62" s="98"/>
      <c r="Q62" s="108"/>
      <c r="R62" s="150"/>
      <c r="S62" s="150"/>
      <c r="T62" s="150"/>
    </row>
    <row r="63" spans="1:26" ht="12.75">
      <c r="A63" s="56"/>
      <c r="B63" s="166"/>
      <c r="C63" s="169" t="s">
        <v>127</v>
      </c>
      <c r="D63" s="168">
        <v>0</v>
      </c>
      <c r="E63" s="103"/>
      <c r="F63" s="103"/>
      <c r="G63" s="103"/>
      <c r="H63" s="103"/>
      <c r="I63" s="103"/>
      <c r="J63" s="103"/>
      <c r="K63" s="107"/>
      <c r="L63" s="103"/>
      <c r="M63" s="103"/>
      <c r="N63" s="98"/>
      <c r="O63" s="98"/>
      <c r="P63" s="98"/>
      <c r="Q63" s="108"/>
      <c r="R63" s="150"/>
      <c r="S63" s="150"/>
      <c r="T63" s="150"/>
    </row>
    <row r="64" spans="1:26" ht="12.75">
      <c r="A64" s="56"/>
      <c r="B64" s="166"/>
      <c r="C64" s="169" t="s">
        <v>128</v>
      </c>
      <c r="D64" s="168">
        <f>SUM(D62:D63)</f>
        <v>754</v>
      </c>
      <c r="E64" s="170"/>
      <c r="F64" s="103"/>
      <c r="G64" s="103"/>
      <c r="H64" s="103"/>
      <c r="I64" s="103"/>
      <c r="J64" s="103"/>
      <c r="K64" s="107"/>
      <c r="L64" s="103"/>
      <c r="M64" s="103"/>
      <c r="N64" s="98"/>
      <c r="O64" s="98"/>
      <c r="P64" s="98"/>
      <c r="Q64" s="108"/>
      <c r="R64" s="150"/>
      <c r="S64" s="150"/>
      <c r="T64" s="150"/>
    </row>
    <row r="65" spans="1:29" ht="25.5">
      <c r="A65" s="56"/>
      <c r="B65" s="166"/>
      <c r="C65" s="171" t="s">
        <v>129</v>
      </c>
      <c r="D65" s="172">
        <f>0.5*2/3*90*25</f>
        <v>750</v>
      </c>
      <c r="E65" s="170"/>
      <c r="F65" s="103"/>
      <c r="G65" s="103"/>
      <c r="H65" s="103"/>
      <c r="I65" s="103"/>
      <c r="J65" s="103"/>
      <c r="K65" s="107"/>
      <c r="L65" s="103"/>
      <c r="M65" s="103"/>
      <c r="N65" s="98"/>
      <c r="O65" s="98"/>
      <c r="P65" s="98"/>
      <c r="Q65" s="108"/>
      <c r="R65" s="150"/>
      <c r="S65" s="150"/>
      <c r="T65" s="150"/>
      <c r="U65" s="87"/>
      <c r="V65" s="87"/>
      <c r="W65" s="87"/>
      <c r="X65" s="87"/>
      <c r="Y65" s="87"/>
      <c r="Z65" s="87"/>
      <c r="AA65" s="87"/>
      <c r="AB65" s="87"/>
      <c r="AC65" s="87"/>
    </row>
    <row r="66" spans="1:29" ht="12.75">
      <c r="B66" s="173"/>
      <c r="C66" s="169" t="s">
        <v>130</v>
      </c>
      <c r="D66" s="168">
        <v>90</v>
      </c>
      <c r="E66" s="174"/>
      <c r="F66" s="174"/>
      <c r="G66" s="174"/>
      <c r="H66" s="174"/>
      <c r="I66" s="174"/>
      <c r="J66" s="175"/>
      <c r="L66" s="2"/>
      <c r="M66" s="2"/>
      <c r="N66" s="2"/>
      <c r="O66" s="2"/>
      <c r="P66" s="2"/>
      <c r="Q66" s="8"/>
    </row>
    <row r="67" spans="1:29" ht="12.75">
      <c r="B67" s="173"/>
      <c r="C67" s="176" t="s">
        <v>131</v>
      </c>
      <c r="D67" s="177">
        <f>SUMIF(L10:L57,"=obi",J10:J57)</f>
        <v>38</v>
      </c>
      <c r="E67" s="174"/>
      <c r="F67" s="174"/>
      <c r="G67" s="174"/>
      <c r="H67" s="174"/>
      <c r="I67" s="174"/>
      <c r="J67" s="175"/>
      <c r="L67" s="2"/>
      <c r="M67" s="2"/>
      <c r="N67" s="2"/>
      <c r="O67" s="2"/>
      <c r="P67" s="2"/>
      <c r="Q67" s="8"/>
    </row>
    <row r="68" spans="1:29" ht="25.5">
      <c r="B68" s="173"/>
      <c r="C68" s="178" t="s">
        <v>132</v>
      </c>
      <c r="D68" s="179">
        <f>0.3*90</f>
        <v>27</v>
      </c>
      <c r="E68" s="174"/>
      <c r="F68" s="174"/>
      <c r="G68" s="174"/>
      <c r="H68" s="174"/>
      <c r="I68" s="174"/>
      <c r="J68" s="175"/>
      <c r="L68" s="2"/>
      <c r="M68" s="2"/>
      <c r="N68" s="2"/>
      <c r="O68" s="2"/>
      <c r="P68" s="2"/>
      <c r="Q68" s="8"/>
    </row>
    <row r="69" spans="1:29" ht="25.5">
      <c r="B69" s="173"/>
      <c r="C69" s="180" t="s">
        <v>133</v>
      </c>
      <c r="D69" s="181">
        <f>SUM(G58:I58)</f>
        <v>400</v>
      </c>
      <c r="E69" s="174"/>
      <c r="F69" s="174"/>
      <c r="G69" s="174"/>
      <c r="H69" s="174"/>
      <c r="I69" s="174"/>
      <c r="J69" s="182"/>
      <c r="L69" s="2"/>
      <c r="M69" s="2"/>
      <c r="N69" s="2"/>
      <c r="O69" s="2"/>
      <c r="P69" s="2"/>
      <c r="Q69" s="8"/>
    </row>
    <row r="70" spans="1:29" ht="25.5">
      <c r="B70" s="173"/>
      <c r="C70" s="183" t="s">
        <v>134</v>
      </c>
      <c r="D70" s="184">
        <f>SUMIF(P10:P57,"=Prakt.",J10:J57)</f>
        <v>7</v>
      </c>
      <c r="E70" s="174"/>
      <c r="F70" s="174"/>
      <c r="G70" s="174"/>
      <c r="H70" s="174"/>
      <c r="I70" s="174"/>
      <c r="J70" s="175"/>
      <c r="L70" s="2"/>
      <c r="M70" s="2"/>
      <c r="N70" s="2"/>
      <c r="O70" s="2"/>
      <c r="P70" s="2"/>
      <c r="Q70" s="8"/>
    </row>
    <row r="71" spans="1:29" ht="38.25">
      <c r="B71" s="173"/>
      <c r="C71" s="185" t="s">
        <v>135</v>
      </c>
      <c r="D71" s="184">
        <f>SUMIF(Q10:Q57,"=Bad.",J10:J57)</f>
        <v>60</v>
      </c>
      <c r="E71" s="174"/>
      <c r="F71" s="174"/>
      <c r="G71" s="174"/>
      <c r="H71" s="174"/>
      <c r="I71" s="174"/>
      <c r="J71" s="175"/>
      <c r="L71" s="2"/>
      <c r="M71" s="2"/>
      <c r="N71" s="2"/>
      <c r="O71" s="2"/>
      <c r="P71" s="2"/>
      <c r="Q71" s="8"/>
    </row>
    <row r="72" spans="1:29" ht="38.25">
      <c r="B72" s="173"/>
      <c r="C72" s="185" t="s">
        <v>136</v>
      </c>
      <c r="D72" s="186">
        <f>(D71/D66)*100</f>
        <v>66.666666666666657</v>
      </c>
      <c r="E72" s="174"/>
      <c r="F72" s="174"/>
      <c r="G72" s="174"/>
      <c r="H72" s="174"/>
      <c r="I72" s="174"/>
      <c r="J72" s="175"/>
      <c r="L72" s="187"/>
      <c r="M72" s="2"/>
      <c r="N72" s="2"/>
      <c r="O72" s="2"/>
      <c r="P72" s="2"/>
      <c r="Q72" s="8"/>
    </row>
    <row r="73" spans="1:29" ht="25.5">
      <c r="B73" s="173"/>
      <c r="C73" s="180" t="s">
        <v>137</v>
      </c>
      <c r="D73" s="184">
        <f>SUMIF(O10:O57,"=Podst.",J10:J57)</f>
        <v>15</v>
      </c>
      <c r="E73" s="174"/>
      <c r="F73" s="174"/>
      <c r="G73" s="174"/>
      <c r="H73" s="174"/>
      <c r="I73" s="174"/>
      <c r="J73" s="175"/>
      <c r="L73" s="2"/>
      <c r="M73" s="2"/>
      <c r="N73" s="2"/>
      <c r="O73" s="2"/>
      <c r="P73" s="2"/>
      <c r="Q73" s="8"/>
    </row>
    <row r="74" spans="1:29" ht="12.75" customHeight="1">
      <c r="D74" s="174"/>
      <c r="E74" s="174"/>
      <c r="F74" s="174"/>
      <c r="G74" s="174"/>
      <c r="H74" s="174"/>
      <c r="I74" s="174"/>
      <c r="J74" s="175"/>
      <c r="L74" s="2"/>
      <c r="M74" s="2"/>
      <c r="N74" s="2"/>
      <c r="O74" s="2"/>
      <c r="P74" s="2"/>
      <c r="Q74" s="8"/>
    </row>
    <row r="75" spans="1:29" ht="116.25" customHeight="1">
      <c r="C75" s="188" t="s">
        <v>138</v>
      </c>
      <c r="D75" s="174"/>
      <c r="E75" s="174"/>
      <c r="F75" s="174"/>
      <c r="G75" s="174"/>
      <c r="H75" s="174"/>
      <c r="I75" s="174"/>
      <c r="J75" s="175"/>
      <c r="L75" s="2"/>
      <c r="M75" s="2"/>
      <c r="N75" s="2"/>
      <c r="O75" s="2"/>
      <c r="P75" s="2"/>
      <c r="Q75" s="8"/>
    </row>
    <row r="76" spans="1:29" ht="384" customHeight="1">
      <c r="C76" s="261" t="s">
        <v>139</v>
      </c>
      <c r="D76" s="255"/>
      <c r="E76" s="255"/>
      <c r="F76" s="255"/>
      <c r="G76" s="255"/>
      <c r="H76" s="255"/>
      <c r="I76" s="255"/>
      <c r="J76" s="255"/>
      <c r="K76" s="255"/>
      <c r="L76" s="255"/>
      <c r="M76" s="255"/>
      <c r="N76" s="255"/>
      <c r="O76" s="255"/>
      <c r="P76" s="255"/>
      <c r="Q76" s="256"/>
    </row>
    <row r="77" spans="1:29" ht="12.75" customHeight="1">
      <c r="D77" s="174"/>
      <c r="E77" s="174"/>
      <c r="F77" s="174"/>
      <c r="G77" s="174"/>
      <c r="H77" s="174"/>
      <c r="I77" s="174"/>
      <c r="J77" s="175"/>
      <c r="L77" s="2"/>
      <c r="M77" s="2"/>
      <c r="N77" s="2"/>
      <c r="O77" s="2"/>
      <c r="P77" s="2"/>
      <c r="Q77" s="8"/>
    </row>
    <row r="78" spans="1:29" ht="12.75" customHeight="1">
      <c r="D78" s="174"/>
      <c r="E78" s="174"/>
      <c r="F78" s="174"/>
      <c r="G78" s="174"/>
      <c r="H78" s="174"/>
      <c r="I78" s="174"/>
      <c r="J78" s="175"/>
      <c r="L78" s="2"/>
      <c r="M78" s="2"/>
      <c r="N78" s="2"/>
      <c r="O78" s="2"/>
      <c r="P78" s="2"/>
      <c r="Q78" s="8"/>
    </row>
    <row r="79" spans="1:29" ht="12.75" customHeight="1">
      <c r="D79" s="174"/>
      <c r="E79" s="174"/>
      <c r="F79" s="174"/>
      <c r="G79" s="174"/>
      <c r="H79" s="174"/>
      <c r="I79" s="174"/>
      <c r="J79" s="175"/>
      <c r="L79" s="2"/>
      <c r="M79" s="2"/>
      <c r="N79" s="2"/>
      <c r="O79" s="2"/>
      <c r="P79" s="2"/>
      <c r="Q79" s="8"/>
    </row>
    <row r="80" spans="1:29" ht="12.75" customHeight="1">
      <c r="D80" s="174"/>
      <c r="E80" s="174"/>
      <c r="F80" s="174"/>
      <c r="G80" s="174"/>
      <c r="H80" s="174"/>
      <c r="I80" s="174"/>
      <c r="J80" s="175"/>
      <c r="L80" s="2"/>
      <c r="M80" s="2"/>
      <c r="N80" s="2"/>
      <c r="O80" s="2"/>
      <c r="P80" s="2"/>
      <c r="Q80" s="8"/>
    </row>
    <row r="81" spans="4:17" ht="12.75" customHeight="1">
      <c r="D81" s="174"/>
      <c r="E81" s="174"/>
      <c r="F81" s="174"/>
      <c r="G81" s="174"/>
      <c r="H81" s="174"/>
      <c r="I81" s="174"/>
      <c r="J81" s="175"/>
      <c r="L81" s="2"/>
      <c r="M81" s="2"/>
      <c r="N81" s="2"/>
      <c r="O81" s="2"/>
      <c r="P81" s="2"/>
      <c r="Q81" s="8"/>
    </row>
    <row r="82" spans="4:17" ht="12.75" customHeight="1">
      <c r="D82" s="174"/>
      <c r="E82" s="174"/>
      <c r="F82" s="174"/>
      <c r="G82" s="174"/>
      <c r="H82" s="174"/>
      <c r="I82" s="174"/>
      <c r="J82" s="175"/>
      <c r="L82" s="2"/>
      <c r="M82" s="2"/>
      <c r="N82" s="2"/>
      <c r="O82" s="2"/>
      <c r="P82" s="2"/>
      <c r="Q82" s="8"/>
    </row>
    <row r="83" spans="4:17" ht="12.75" customHeight="1">
      <c r="D83" s="174"/>
      <c r="E83" s="174"/>
      <c r="F83" s="174"/>
      <c r="G83" s="174"/>
      <c r="H83" s="174"/>
      <c r="I83" s="174"/>
      <c r="J83" s="175"/>
      <c r="L83" s="2"/>
      <c r="M83" s="2"/>
      <c r="N83" s="2"/>
      <c r="O83" s="2"/>
      <c r="P83" s="2"/>
      <c r="Q83" s="8"/>
    </row>
    <row r="84" spans="4:17" ht="12.75" customHeight="1">
      <c r="D84" s="174"/>
      <c r="E84" s="174"/>
      <c r="F84" s="174"/>
      <c r="G84" s="174"/>
      <c r="H84" s="174"/>
      <c r="I84" s="174"/>
      <c r="J84" s="175"/>
      <c r="L84" s="2"/>
      <c r="M84" s="2"/>
      <c r="N84" s="2"/>
      <c r="O84" s="2"/>
      <c r="P84" s="2"/>
      <c r="Q84" s="8"/>
    </row>
    <row r="85" spans="4:17" ht="12.75" customHeight="1">
      <c r="D85" s="174"/>
      <c r="E85" s="174"/>
      <c r="F85" s="174"/>
      <c r="G85" s="174"/>
      <c r="H85" s="174"/>
      <c r="I85" s="174"/>
      <c r="J85" s="175"/>
      <c r="L85" s="2"/>
      <c r="M85" s="2"/>
      <c r="N85" s="2"/>
      <c r="O85" s="2"/>
      <c r="P85" s="2"/>
      <c r="Q85" s="8"/>
    </row>
    <row r="86" spans="4:17" ht="12.75" customHeight="1">
      <c r="D86" s="174"/>
      <c r="E86" s="174"/>
      <c r="F86" s="174"/>
      <c r="G86" s="174"/>
      <c r="H86" s="174"/>
      <c r="I86" s="174"/>
      <c r="J86" s="175"/>
      <c r="L86" s="2"/>
      <c r="M86" s="2"/>
      <c r="N86" s="2"/>
      <c r="O86" s="2"/>
      <c r="P86" s="2"/>
      <c r="Q86" s="8"/>
    </row>
    <row r="87" spans="4:17" ht="12.75" customHeight="1">
      <c r="D87" s="174"/>
      <c r="E87" s="174"/>
      <c r="F87" s="174"/>
      <c r="G87" s="174"/>
      <c r="H87" s="174"/>
      <c r="I87" s="174"/>
      <c r="J87" s="175"/>
      <c r="L87" s="2"/>
      <c r="M87" s="2"/>
      <c r="N87" s="2"/>
      <c r="O87" s="2"/>
      <c r="P87" s="2"/>
      <c r="Q87" s="8"/>
    </row>
    <row r="88" spans="4:17" ht="12.75" customHeight="1">
      <c r="D88" s="174"/>
      <c r="E88" s="174"/>
      <c r="F88" s="174"/>
      <c r="G88" s="174"/>
      <c r="H88" s="174"/>
      <c r="I88" s="174"/>
      <c r="J88" s="175"/>
      <c r="L88" s="2"/>
      <c r="M88" s="2"/>
      <c r="N88" s="2"/>
      <c r="O88" s="2"/>
      <c r="P88" s="2"/>
      <c r="Q88" s="8"/>
    </row>
    <row r="89" spans="4:17" ht="12.75" customHeight="1">
      <c r="D89" s="174"/>
      <c r="E89" s="174"/>
      <c r="F89" s="174"/>
      <c r="G89" s="174"/>
      <c r="H89" s="174"/>
      <c r="I89" s="174"/>
      <c r="J89" s="175"/>
      <c r="L89" s="2"/>
      <c r="M89" s="2"/>
      <c r="N89" s="2"/>
      <c r="O89" s="2"/>
      <c r="P89" s="2"/>
      <c r="Q89" s="8"/>
    </row>
    <row r="90" spans="4:17" ht="12.75" customHeight="1">
      <c r="D90" s="174"/>
      <c r="E90" s="174"/>
      <c r="F90" s="174"/>
      <c r="G90" s="174"/>
      <c r="H90" s="174"/>
      <c r="I90" s="174"/>
      <c r="J90" s="175"/>
      <c r="L90" s="2"/>
      <c r="M90" s="2"/>
      <c r="N90" s="2"/>
      <c r="O90" s="2"/>
      <c r="P90" s="2"/>
      <c r="Q90" s="8"/>
    </row>
    <row r="91" spans="4:17" ht="12.75" customHeight="1">
      <c r="D91" s="174"/>
      <c r="E91" s="174"/>
      <c r="F91" s="174"/>
      <c r="G91" s="174"/>
      <c r="H91" s="174"/>
      <c r="I91" s="174"/>
      <c r="J91" s="175"/>
      <c r="L91" s="2"/>
      <c r="M91" s="2"/>
      <c r="N91" s="2"/>
      <c r="O91" s="2"/>
      <c r="P91" s="2"/>
      <c r="Q91" s="8"/>
    </row>
    <row r="92" spans="4:17" ht="12.75" customHeight="1">
      <c r="D92" s="174"/>
      <c r="E92" s="174"/>
      <c r="F92" s="174"/>
      <c r="G92" s="174"/>
      <c r="H92" s="174"/>
      <c r="I92" s="174"/>
      <c r="J92" s="175"/>
      <c r="L92" s="2"/>
      <c r="M92" s="2"/>
      <c r="N92" s="2"/>
      <c r="O92" s="2"/>
      <c r="P92" s="2"/>
      <c r="Q92" s="8"/>
    </row>
    <row r="93" spans="4:17" ht="12.75" customHeight="1">
      <c r="D93" s="174"/>
      <c r="E93" s="174"/>
      <c r="F93" s="174"/>
      <c r="G93" s="174"/>
      <c r="H93" s="174"/>
      <c r="I93" s="174"/>
      <c r="J93" s="175"/>
      <c r="L93" s="2"/>
      <c r="M93" s="2"/>
      <c r="N93" s="2"/>
      <c r="O93" s="2"/>
      <c r="P93" s="2"/>
      <c r="Q93" s="8"/>
    </row>
    <row r="94" spans="4:17" ht="12.75" customHeight="1">
      <c r="D94" s="174"/>
      <c r="E94" s="174"/>
      <c r="F94" s="174"/>
      <c r="G94" s="174"/>
      <c r="H94" s="174"/>
      <c r="I94" s="174"/>
      <c r="J94" s="175"/>
      <c r="L94" s="2"/>
      <c r="M94" s="2"/>
      <c r="N94" s="2"/>
      <c r="O94" s="2"/>
      <c r="P94" s="2"/>
      <c r="Q94" s="8"/>
    </row>
    <row r="95" spans="4:17" ht="12.75" customHeight="1">
      <c r="D95" s="174"/>
      <c r="E95" s="174"/>
      <c r="F95" s="174"/>
      <c r="G95" s="174"/>
      <c r="H95" s="174"/>
      <c r="I95" s="174"/>
      <c r="J95" s="175"/>
      <c r="L95" s="2"/>
      <c r="M95" s="2"/>
      <c r="N95" s="2"/>
      <c r="O95" s="2"/>
      <c r="P95" s="2"/>
      <c r="Q95" s="8"/>
    </row>
    <row r="96" spans="4:17" ht="12.75" customHeight="1">
      <c r="D96" s="174"/>
      <c r="E96" s="174"/>
      <c r="F96" s="174"/>
      <c r="G96" s="174"/>
      <c r="H96" s="174"/>
      <c r="I96" s="174"/>
      <c r="J96" s="175"/>
      <c r="L96" s="2"/>
      <c r="M96" s="2"/>
      <c r="N96" s="2"/>
      <c r="O96" s="2"/>
      <c r="P96" s="2"/>
      <c r="Q96" s="8"/>
    </row>
    <row r="97" spans="4:17" ht="12.75" customHeight="1">
      <c r="D97" s="174"/>
      <c r="E97" s="174"/>
      <c r="F97" s="174"/>
      <c r="G97" s="174"/>
      <c r="H97" s="174"/>
      <c r="I97" s="174"/>
      <c r="J97" s="175"/>
      <c r="L97" s="2"/>
      <c r="M97" s="2"/>
      <c r="N97" s="2"/>
      <c r="O97" s="2"/>
      <c r="P97" s="2"/>
      <c r="Q97" s="8"/>
    </row>
    <row r="98" spans="4:17" ht="12.75" customHeight="1">
      <c r="D98" s="174"/>
      <c r="E98" s="174"/>
      <c r="F98" s="174"/>
      <c r="G98" s="174"/>
      <c r="H98" s="174"/>
      <c r="I98" s="174"/>
      <c r="J98" s="175"/>
      <c r="L98" s="2"/>
      <c r="M98" s="2"/>
      <c r="N98" s="2"/>
      <c r="O98" s="2"/>
      <c r="P98" s="2"/>
      <c r="Q98" s="8"/>
    </row>
    <row r="99" spans="4:17" ht="12.75" customHeight="1">
      <c r="D99" s="174"/>
      <c r="E99" s="174"/>
      <c r="F99" s="174"/>
      <c r="G99" s="174"/>
      <c r="H99" s="174"/>
      <c r="I99" s="174"/>
      <c r="J99" s="175"/>
      <c r="L99" s="2"/>
      <c r="M99" s="2"/>
      <c r="N99" s="2"/>
      <c r="O99" s="2"/>
      <c r="P99" s="2"/>
      <c r="Q99" s="8"/>
    </row>
    <row r="100" spans="4:17" ht="12.75" customHeight="1">
      <c r="D100" s="174"/>
      <c r="E100" s="174"/>
      <c r="F100" s="174"/>
      <c r="G100" s="174"/>
      <c r="H100" s="174"/>
      <c r="I100" s="174"/>
      <c r="J100" s="175"/>
      <c r="L100" s="2"/>
      <c r="M100" s="2"/>
      <c r="N100" s="2"/>
      <c r="O100" s="2"/>
      <c r="P100" s="2"/>
      <c r="Q100" s="8"/>
    </row>
    <row r="101" spans="4:17" ht="12.75" customHeight="1">
      <c r="D101" s="174"/>
      <c r="E101" s="174"/>
      <c r="F101" s="174"/>
      <c r="G101" s="174"/>
      <c r="H101" s="174"/>
      <c r="I101" s="174"/>
      <c r="J101" s="175"/>
      <c r="L101" s="2"/>
      <c r="M101" s="2"/>
      <c r="N101" s="2"/>
      <c r="O101" s="2"/>
      <c r="P101" s="2"/>
      <c r="Q101" s="8"/>
    </row>
    <row r="102" spans="4:17" ht="12.75" customHeight="1">
      <c r="D102" s="174"/>
      <c r="E102" s="174"/>
      <c r="F102" s="174"/>
      <c r="G102" s="174"/>
      <c r="H102" s="174"/>
      <c r="I102" s="174"/>
      <c r="J102" s="175"/>
      <c r="L102" s="2"/>
      <c r="M102" s="2"/>
      <c r="N102" s="2"/>
      <c r="O102" s="2"/>
      <c r="P102" s="2"/>
      <c r="Q102" s="8"/>
    </row>
    <row r="103" spans="4:17" ht="12.75" customHeight="1">
      <c r="D103" s="174"/>
      <c r="E103" s="174"/>
      <c r="F103" s="174"/>
      <c r="G103" s="174"/>
      <c r="H103" s="174"/>
      <c r="I103" s="174"/>
      <c r="J103" s="175"/>
      <c r="L103" s="2"/>
      <c r="M103" s="2"/>
      <c r="N103" s="2"/>
      <c r="O103" s="2"/>
      <c r="P103" s="2"/>
      <c r="Q103" s="8"/>
    </row>
    <row r="104" spans="4:17" ht="12.75" customHeight="1">
      <c r="D104" s="174"/>
      <c r="E104" s="174"/>
      <c r="F104" s="174"/>
      <c r="G104" s="174"/>
      <c r="H104" s="174"/>
      <c r="I104" s="174"/>
      <c r="J104" s="175"/>
      <c r="L104" s="2"/>
      <c r="M104" s="2"/>
      <c r="N104" s="2"/>
      <c r="O104" s="2"/>
      <c r="P104" s="2"/>
      <c r="Q104" s="8"/>
    </row>
    <row r="105" spans="4:17" ht="12.75" customHeight="1">
      <c r="D105" s="174"/>
      <c r="E105" s="174"/>
      <c r="F105" s="174"/>
      <c r="G105" s="174"/>
      <c r="H105" s="174"/>
      <c r="I105" s="174"/>
      <c r="J105" s="175"/>
      <c r="L105" s="2"/>
      <c r="M105" s="2"/>
      <c r="N105" s="2"/>
      <c r="O105" s="2"/>
      <c r="P105" s="2"/>
      <c r="Q105" s="8"/>
    </row>
    <row r="106" spans="4:17" ht="12.75" customHeight="1">
      <c r="D106" s="174"/>
      <c r="E106" s="174"/>
      <c r="F106" s="174"/>
      <c r="G106" s="174"/>
      <c r="H106" s="174"/>
      <c r="I106" s="174"/>
      <c r="J106" s="175"/>
      <c r="L106" s="2"/>
      <c r="M106" s="2"/>
      <c r="N106" s="2"/>
      <c r="O106" s="2"/>
      <c r="P106" s="2"/>
      <c r="Q106" s="8"/>
    </row>
    <row r="107" spans="4:17" ht="12.75" customHeight="1">
      <c r="D107" s="174"/>
      <c r="E107" s="174"/>
      <c r="F107" s="174"/>
      <c r="G107" s="174"/>
      <c r="H107" s="174"/>
      <c r="I107" s="174"/>
      <c r="J107" s="175"/>
      <c r="L107" s="2"/>
      <c r="M107" s="2"/>
      <c r="N107" s="2"/>
      <c r="O107" s="2"/>
      <c r="P107" s="2"/>
      <c r="Q107" s="8"/>
    </row>
    <row r="108" spans="4:17" ht="12.75" customHeight="1">
      <c r="D108" s="174"/>
      <c r="E108" s="174"/>
      <c r="F108" s="174"/>
      <c r="G108" s="174"/>
      <c r="H108" s="174"/>
      <c r="I108" s="174"/>
      <c r="J108" s="175"/>
      <c r="L108" s="2"/>
      <c r="M108" s="2"/>
      <c r="N108" s="2"/>
      <c r="O108" s="2"/>
      <c r="P108" s="2"/>
      <c r="Q108" s="8"/>
    </row>
    <row r="109" spans="4:17" ht="12.75" customHeight="1">
      <c r="D109" s="174"/>
      <c r="E109" s="174"/>
      <c r="F109" s="174"/>
      <c r="G109" s="174"/>
      <c r="H109" s="174"/>
      <c r="I109" s="174"/>
      <c r="J109" s="175"/>
      <c r="L109" s="2"/>
      <c r="M109" s="2"/>
      <c r="N109" s="2"/>
      <c r="O109" s="2"/>
      <c r="P109" s="2"/>
      <c r="Q109" s="8"/>
    </row>
    <row r="110" spans="4:17" ht="12.75" customHeight="1">
      <c r="D110" s="174"/>
      <c r="E110" s="174"/>
      <c r="F110" s="174"/>
      <c r="G110" s="174"/>
      <c r="H110" s="174"/>
      <c r="I110" s="174"/>
      <c r="J110" s="175"/>
      <c r="L110" s="2"/>
      <c r="M110" s="2"/>
      <c r="N110" s="2"/>
      <c r="O110" s="2"/>
      <c r="P110" s="2"/>
      <c r="Q110" s="8"/>
    </row>
    <row r="111" spans="4:17" ht="12.75" customHeight="1">
      <c r="D111" s="174"/>
      <c r="E111" s="174"/>
      <c r="F111" s="174"/>
      <c r="G111" s="174"/>
      <c r="H111" s="174"/>
      <c r="I111" s="174"/>
      <c r="J111" s="175"/>
      <c r="L111" s="2"/>
      <c r="M111" s="2"/>
      <c r="N111" s="2"/>
      <c r="O111" s="2"/>
      <c r="P111" s="2"/>
      <c r="Q111" s="8"/>
    </row>
    <row r="112" spans="4:17" ht="12.75" customHeight="1">
      <c r="D112" s="174"/>
      <c r="E112" s="174"/>
      <c r="F112" s="174"/>
      <c r="G112" s="174"/>
      <c r="H112" s="174"/>
      <c r="I112" s="174"/>
      <c r="J112" s="175"/>
      <c r="L112" s="2"/>
      <c r="M112" s="2"/>
      <c r="N112" s="2"/>
      <c r="O112" s="2"/>
      <c r="P112" s="2"/>
      <c r="Q112" s="8"/>
    </row>
    <row r="113" spans="4:17" ht="12.75" customHeight="1">
      <c r="D113" s="174"/>
      <c r="E113" s="174"/>
      <c r="F113" s="174"/>
      <c r="G113" s="174"/>
      <c r="H113" s="174"/>
      <c r="I113" s="174"/>
      <c r="J113" s="175"/>
      <c r="L113" s="2"/>
      <c r="M113" s="2"/>
      <c r="N113" s="2"/>
      <c r="O113" s="2"/>
      <c r="P113" s="2"/>
      <c r="Q113" s="8"/>
    </row>
    <row r="114" spans="4:17" ht="12.75" customHeight="1">
      <c r="D114" s="174"/>
      <c r="E114" s="174"/>
      <c r="F114" s="174"/>
      <c r="G114" s="174"/>
      <c r="H114" s="174"/>
      <c r="I114" s="174"/>
      <c r="J114" s="175"/>
      <c r="L114" s="2"/>
      <c r="M114" s="2"/>
      <c r="N114" s="2"/>
      <c r="O114" s="2"/>
      <c r="P114" s="2"/>
      <c r="Q114" s="8"/>
    </row>
    <row r="115" spans="4:17" ht="12.75" customHeight="1">
      <c r="D115" s="174"/>
      <c r="E115" s="174"/>
      <c r="F115" s="174"/>
      <c r="G115" s="174"/>
      <c r="H115" s="174"/>
      <c r="I115" s="174"/>
      <c r="J115" s="175"/>
      <c r="L115" s="2"/>
      <c r="M115" s="2"/>
      <c r="N115" s="2"/>
      <c r="O115" s="2"/>
      <c r="P115" s="2"/>
      <c r="Q115" s="8"/>
    </row>
    <row r="116" spans="4:17" ht="12.75" customHeight="1">
      <c r="D116" s="174"/>
      <c r="E116" s="174"/>
      <c r="F116" s="174"/>
      <c r="G116" s="174"/>
      <c r="H116" s="174"/>
      <c r="I116" s="174"/>
      <c r="J116" s="175"/>
      <c r="L116" s="2"/>
      <c r="M116" s="2"/>
      <c r="N116" s="2"/>
      <c r="O116" s="2"/>
      <c r="P116" s="2"/>
      <c r="Q116" s="8"/>
    </row>
    <row r="117" spans="4:17" ht="12.75" customHeight="1">
      <c r="D117" s="174"/>
      <c r="E117" s="174"/>
      <c r="F117" s="174"/>
      <c r="G117" s="174"/>
      <c r="H117" s="174"/>
      <c r="I117" s="174"/>
      <c r="J117" s="175"/>
      <c r="L117" s="2"/>
      <c r="M117" s="2"/>
      <c r="N117" s="2"/>
      <c r="O117" s="2"/>
      <c r="P117" s="2"/>
      <c r="Q117" s="8"/>
    </row>
    <row r="118" spans="4:17" ht="12.75" customHeight="1">
      <c r="D118" s="174"/>
      <c r="E118" s="174"/>
      <c r="F118" s="174"/>
      <c r="G118" s="174"/>
      <c r="H118" s="174"/>
      <c r="I118" s="174"/>
      <c r="J118" s="175"/>
      <c r="L118" s="2"/>
      <c r="M118" s="2"/>
      <c r="N118" s="2"/>
      <c r="O118" s="2"/>
      <c r="P118" s="2"/>
      <c r="Q118" s="8"/>
    </row>
    <row r="119" spans="4:17" ht="12.75" customHeight="1">
      <c r="D119" s="174"/>
      <c r="E119" s="174"/>
      <c r="F119" s="174"/>
      <c r="G119" s="174"/>
      <c r="H119" s="174"/>
      <c r="I119" s="174"/>
      <c r="J119" s="175"/>
      <c r="L119" s="2"/>
      <c r="M119" s="2"/>
      <c r="N119" s="2"/>
      <c r="O119" s="2"/>
      <c r="P119" s="2"/>
      <c r="Q119" s="8"/>
    </row>
    <row r="120" spans="4:17" ht="12.75" customHeight="1">
      <c r="D120" s="174"/>
      <c r="E120" s="174"/>
      <c r="F120" s="174"/>
      <c r="G120" s="174"/>
      <c r="H120" s="174"/>
      <c r="I120" s="174"/>
      <c r="J120" s="175"/>
      <c r="L120" s="2"/>
      <c r="M120" s="2"/>
      <c r="N120" s="2"/>
      <c r="O120" s="2"/>
      <c r="P120" s="2"/>
      <c r="Q120" s="8"/>
    </row>
    <row r="121" spans="4:17" ht="12.75" customHeight="1">
      <c r="D121" s="174"/>
      <c r="E121" s="174"/>
      <c r="F121" s="174"/>
      <c r="G121" s="174"/>
      <c r="H121" s="174"/>
      <c r="I121" s="174"/>
      <c r="J121" s="175"/>
      <c r="L121" s="2"/>
      <c r="M121" s="2"/>
      <c r="N121" s="2"/>
      <c r="O121" s="2"/>
      <c r="P121" s="2"/>
      <c r="Q121" s="8"/>
    </row>
    <row r="122" spans="4:17" ht="12.75" customHeight="1">
      <c r="D122" s="174"/>
      <c r="E122" s="174"/>
      <c r="F122" s="174"/>
      <c r="G122" s="174"/>
      <c r="H122" s="174"/>
      <c r="I122" s="174"/>
      <c r="J122" s="175"/>
      <c r="L122" s="2"/>
      <c r="M122" s="2"/>
      <c r="N122" s="2"/>
      <c r="O122" s="2"/>
      <c r="P122" s="2"/>
      <c r="Q122" s="8"/>
    </row>
    <row r="123" spans="4:17" ht="12.75" customHeight="1">
      <c r="D123" s="174"/>
      <c r="E123" s="174"/>
      <c r="F123" s="174"/>
      <c r="G123" s="174"/>
      <c r="H123" s="174"/>
      <c r="I123" s="174"/>
      <c r="J123" s="175"/>
      <c r="L123" s="2"/>
      <c r="M123" s="2"/>
      <c r="N123" s="2"/>
      <c r="O123" s="2"/>
      <c r="P123" s="2"/>
      <c r="Q123" s="8"/>
    </row>
    <row r="124" spans="4:17" ht="12.75" customHeight="1">
      <c r="D124" s="174"/>
      <c r="E124" s="174"/>
      <c r="F124" s="174"/>
      <c r="G124" s="174"/>
      <c r="H124" s="174"/>
      <c r="I124" s="174"/>
      <c r="J124" s="175"/>
      <c r="L124" s="2"/>
      <c r="M124" s="2"/>
      <c r="N124" s="2"/>
      <c r="O124" s="2"/>
      <c r="P124" s="2"/>
      <c r="Q124" s="8"/>
    </row>
    <row r="125" spans="4:17" ht="12.75" customHeight="1">
      <c r="D125" s="174"/>
      <c r="E125" s="174"/>
      <c r="F125" s="174"/>
      <c r="G125" s="174"/>
      <c r="H125" s="174"/>
      <c r="I125" s="174"/>
      <c r="J125" s="175"/>
      <c r="L125" s="2"/>
      <c r="M125" s="2"/>
      <c r="N125" s="2"/>
      <c r="O125" s="2"/>
      <c r="P125" s="2"/>
      <c r="Q125" s="8"/>
    </row>
    <row r="126" spans="4:17" ht="12.75" customHeight="1">
      <c r="D126" s="174"/>
      <c r="E126" s="174"/>
      <c r="F126" s="174"/>
      <c r="G126" s="174"/>
      <c r="H126" s="174"/>
      <c r="I126" s="174"/>
      <c r="J126" s="175"/>
      <c r="L126" s="2"/>
      <c r="M126" s="2"/>
      <c r="N126" s="2"/>
      <c r="O126" s="2"/>
      <c r="P126" s="2"/>
      <c r="Q126" s="8"/>
    </row>
    <row r="127" spans="4:17" ht="12.75" customHeight="1">
      <c r="D127" s="174"/>
      <c r="E127" s="174"/>
      <c r="F127" s="174"/>
      <c r="G127" s="174"/>
      <c r="H127" s="174"/>
      <c r="I127" s="174"/>
      <c r="J127" s="175"/>
      <c r="L127" s="2"/>
      <c r="M127" s="2"/>
      <c r="N127" s="2"/>
      <c r="O127" s="2"/>
      <c r="P127" s="2"/>
      <c r="Q127" s="8"/>
    </row>
    <row r="128" spans="4:17" ht="12.75" customHeight="1">
      <c r="D128" s="174"/>
      <c r="E128" s="174"/>
      <c r="F128" s="174"/>
      <c r="G128" s="174"/>
      <c r="H128" s="174"/>
      <c r="I128" s="174"/>
      <c r="J128" s="175"/>
      <c r="L128" s="2"/>
      <c r="M128" s="2"/>
      <c r="N128" s="2"/>
      <c r="O128" s="2"/>
      <c r="P128" s="2"/>
      <c r="Q128" s="8"/>
    </row>
    <row r="129" spans="4:17" ht="12.75" customHeight="1">
      <c r="D129" s="174"/>
      <c r="E129" s="174"/>
      <c r="F129" s="174"/>
      <c r="G129" s="174"/>
      <c r="H129" s="174"/>
      <c r="I129" s="174"/>
      <c r="J129" s="175"/>
      <c r="L129" s="2"/>
      <c r="M129" s="2"/>
      <c r="N129" s="2"/>
      <c r="O129" s="2"/>
      <c r="P129" s="2"/>
      <c r="Q129" s="8"/>
    </row>
    <row r="130" spans="4:17" ht="12.75" customHeight="1">
      <c r="D130" s="174"/>
      <c r="E130" s="174"/>
      <c r="F130" s="174"/>
      <c r="G130" s="174"/>
      <c r="H130" s="174"/>
      <c r="I130" s="174"/>
      <c r="J130" s="175"/>
      <c r="L130" s="2"/>
      <c r="M130" s="2"/>
      <c r="N130" s="2"/>
      <c r="O130" s="2"/>
      <c r="P130" s="2"/>
      <c r="Q130" s="8"/>
    </row>
    <row r="131" spans="4:17" ht="12.75" customHeight="1">
      <c r="D131" s="174"/>
      <c r="E131" s="174"/>
      <c r="F131" s="174"/>
      <c r="G131" s="174"/>
      <c r="H131" s="174"/>
      <c r="I131" s="174"/>
      <c r="J131" s="175"/>
      <c r="L131" s="2"/>
      <c r="M131" s="2"/>
      <c r="N131" s="2"/>
      <c r="O131" s="2"/>
      <c r="P131" s="2"/>
      <c r="Q131" s="8"/>
    </row>
    <row r="132" spans="4:17" ht="12.75" customHeight="1">
      <c r="D132" s="174"/>
      <c r="E132" s="174"/>
      <c r="F132" s="174"/>
      <c r="G132" s="174"/>
      <c r="H132" s="174"/>
      <c r="I132" s="174"/>
      <c r="J132" s="175"/>
      <c r="L132" s="2"/>
      <c r="M132" s="2"/>
      <c r="N132" s="2"/>
      <c r="O132" s="2"/>
      <c r="P132" s="2"/>
      <c r="Q132" s="8"/>
    </row>
    <row r="133" spans="4:17" ht="12.75" customHeight="1">
      <c r="D133" s="174"/>
      <c r="E133" s="174"/>
      <c r="F133" s="174"/>
      <c r="G133" s="174"/>
      <c r="H133" s="174"/>
      <c r="I133" s="174"/>
      <c r="J133" s="175"/>
      <c r="L133" s="2"/>
      <c r="M133" s="2"/>
      <c r="N133" s="2"/>
      <c r="O133" s="2"/>
      <c r="P133" s="2"/>
      <c r="Q133" s="8"/>
    </row>
    <row r="134" spans="4:17" ht="12.75" customHeight="1">
      <c r="D134" s="174"/>
      <c r="E134" s="174"/>
      <c r="F134" s="174"/>
      <c r="G134" s="174"/>
      <c r="H134" s="174"/>
      <c r="I134" s="174"/>
      <c r="J134" s="175"/>
      <c r="L134" s="2"/>
      <c r="M134" s="2"/>
      <c r="N134" s="2"/>
      <c r="O134" s="2"/>
      <c r="P134" s="2"/>
      <c r="Q134" s="8"/>
    </row>
    <row r="135" spans="4:17" ht="12.75" customHeight="1">
      <c r="D135" s="174"/>
      <c r="E135" s="174"/>
      <c r="F135" s="174"/>
      <c r="G135" s="174"/>
      <c r="H135" s="174"/>
      <c r="I135" s="174"/>
      <c r="J135" s="175"/>
      <c r="L135" s="2"/>
      <c r="M135" s="2"/>
      <c r="N135" s="2"/>
      <c r="O135" s="2"/>
      <c r="P135" s="2"/>
      <c r="Q135" s="8"/>
    </row>
    <row r="136" spans="4:17" ht="12.75" customHeight="1">
      <c r="D136" s="174"/>
      <c r="E136" s="174"/>
      <c r="F136" s="174"/>
      <c r="G136" s="174"/>
      <c r="H136" s="174"/>
      <c r="I136" s="174"/>
      <c r="J136" s="175"/>
      <c r="L136" s="2"/>
      <c r="M136" s="2"/>
      <c r="N136" s="2"/>
      <c r="O136" s="2"/>
      <c r="P136" s="2"/>
      <c r="Q136" s="8"/>
    </row>
    <row r="137" spans="4:17" ht="12.75" customHeight="1">
      <c r="D137" s="174"/>
      <c r="E137" s="174"/>
      <c r="F137" s="174"/>
      <c r="G137" s="174"/>
      <c r="H137" s="174"/>
      <c r="I137" s="174"/>
      <c r="J137" s="175"/>
      <c r="L137" s="2"/>
      <c r="M137" s="2"/>
      <c r="N137" s="2"/>
      <c r="O137" s="2"/>
      <c r="P137" s="2"/>
      <c r="Q137" s="8"/>
    </row>
    <row r="138" spans="4:17" ht="12.75" customHeight="1">
      <c r="D138" s="174"/>
      <c r="E138" s="174"/>
      <c r="F138" s="174"/>
      <c r="G138" s="174"/>
      <c r="H138" s="174"/>
      <c r="I138" s="174"/>
      <c r="J138" s="175"/>
      <c r="L138" s="2"/>
      <c r="M138" s="2"/>
      <c r="N138" s="2"/>
      <c r="O138" s="2"/>
      <c r="P138" s="2"/>
      <c r="Q138" s="8"/>
    </row>
    <row r="139" spans="4:17" ht="12.75" customHeight="1">
      <c r="D139" s="174"/>
      <c r="E139" s="174"/>
      <c r="F139" s="174"/>
      <c r="G139" s="174"/>
      <c r="H139" s="174"/>
      <c r="I139" s="174"/>
      <c r="J139" s="175"/>
      <c r="L139" s="2"/>
      <c r="M139" s="2"/>
      <c r="N139" s="2"/>
      <c r="O139" s="2"/>
      <c r="P139" s="2"/>
      <c r="Q139" s="8"/>
    </row>
    <row r="140" spans="4:17" ht="12.75" customHeight="1">
      <c r="D140" s="174"/>
      <c r="E140" s="174"/>
      <c r="F140" s="174"/>
      <c r="G140" s="174"/>
      <c r="H140" s="174"/>
      <c r="I140" s="174"/>
      <c r="J140" s="175"/>
      <c r="L140" s="2"/>
      <c r="M140" s="2"/>
      <c r="N140" s="2"/>
      <c r="O140" s="2"/>
      <c r="P140" s="2"/>
      <c r="Q140" s="8"/>
    </row>
    <row r="141" spans="4:17" ht="12.75" customHeight="1">
      <c r="D141" s="174"/>
      <c r="E141" s="174"/>
      <c r="F141" s="174"/>
      <c r="G141" s="174"/>
      <c r="H141" s="174"/>
      <c r="I141" s="174"/>
      <c r="J141" s="175"/>
      <c r="L141" s="2"/>
      <c r="M141" s="2"/>
      <c r="N141" s="2"/>
      <c r="O141" s="2"/>
      <c r="P141" s="2"/>
      <c r="Q141" s="8"/>
    </row>
    <row r="142" spans="4:17" ht="12.75" customHeight="1">
      <c r="D142" s="174"/>
      <c r="E142" s="174"/>
      <c r="F142" s="174"/>
      <c r="G142" s="174"/>
      <c r="H142" s="174"/>
      <c r="I142" s="174"/>
      <c r="J142" s="175"/>
      <c r="L142" s="2"/>
      <c r="M142" s="2"/>
      <c r="N142" s="2"/>
      <c r="O142" s="2"/>
      <c r="P142" s="2"/>
      <c r="Q142" s="8"/>
    </row>
    <row r="143" spans="4:17" ht="12.75" customHeight="1">
      <c r="D143" s="174"/>
      <c r="E143" s="174"/>
      <c r="F143" s="174"/>
      <c r="G143" s="174"/>
      <c r="H143" s="174"/>
      <c r="I143" s="174"/>
      <c r="J143" s="175"/>
      <c r="L143" s="2"/>
      <c r="M143" s="2"/>
      <c r="N143" s="2"/>
      <c r="O143" s="2"/>
      <c r="P143" s="2"/>
      <c r="Q143" s="8"/>
    </row>
    <row r="144" spans="4:17" ht="12.75" customHeight="1">
      <c r="D144" s="174"/>
      <c r="E144" s="174"/>
      <c r="F144" s="174"/>
      <c r="G144" s="174"/>
      <c r="H144" s="174"/>
      <c r="I144" s="174"/>
      <c r="J144" s="175"/>
      <c r="L144" s="2"/>
      <c r="M144" s="2"/>
      <c r="N144" s="2"/>
      <c r="O144" s="2"/>
      <c r="P144" s="2"/>
      <c r="Q144" s="8"/>
    </row>
    <row r="145" spans="4:17" ht="12.75" customHeight="1">
      <c r="D145" s="174"/>
      <c r="E145" s="174"/>
      <c r="F145" s="174"/>
      <c r="G145" s="174"/>
      <c r="H145" s="174"/>
      <c r="I145" s="174"/>
      <c r="J145" s="175"/>
      <c r="L145" s="2"/>
      <c r="M145" s="2"/>
      <c r="N145" s="2"/>
      <c r="O145" s="2"/>
      <c r="P145" s="2"/>
      <c r="Q145" s="8"/>
    </row>
    <row r="146" spans="4:17" ht="12.75" customHeight="1">
      <c r="D146" s="174"/>
      <c r="E146" s="174"/>
      <c r="F146" s="174"/>
      <c r="G146" s="174"/>
      <c r="H146" s="174"/>
      <c r="I146" s="174"/>
      <c r="J146" s="175"/>
      <c r="L146" s="2"/>
      <c r="M146" s="2"/>
      <c r="N146" s="2"/>
      <c r="O146" s="2"/>
      <c r="P146" s="2"/>
      <c r="Q146" s="8"/>
    </row>
    <row r="147" spans="4:17" ht="12.75" customHeight="1">
      <c r="D147" s="174"/>
      <c r="E147" s="174"/>
      <c r="F147" s="174"/>
      <c r="G147" s="174"/>
      <c r="H147" s="174"/>
      <c r="I147" s="174"/>
      <c r="J147" s="175"/>
      <c r="L147" s="2"/>
      <c r="M147" s="2"/>
      <c r="N147" s="2"/>
      <c r="O147" s="2"/>
      <c r="P147" s="2"/>
      <c r="Q147" s="8"/>
    </row>
    <row r="148" spans="4:17" ht="12.75" customHeight="1">
      <c r="D148" s="174"/>
      <c r="E148" s="174"/>
      <c r="F148" s="174"/>
      <c r="G148" s="174"/>
      <c r="H148" s="174"/>
      <c r="I148" s="174"/>
      <c r="J148" s="175"/>
      <c r="L148" s="2"/>
      <c r="M148" s="2"/>
      <c r="N148" s="2"/>
      <c r="O148" s="2"/>
      <c r="P148" s="2"/>
      <c r="Q148" s="8"/>
    </row>
    <row r="149" spans="4:17" ht="12.75" customHeight="1">
      <c r="D149" s="174"/>
      <c r="E149" s="174"/>
      <c r="F149" s="174"/>
      <c r="G149" s="174"/>
      <c r="H149" s="174"/>
      <c r="I149" s="174"/>
      <c r="J149" s="175"/>
      <c r="L149" s="2"/>
      <c r="M149" s="2"/>
      <c r="N149" s="2"/>
      <c r="O149" s="2"/>
      <c r="P149" s="2"/>
      <c r="Q149" s="8"/>
    </row>
    <row r="150" spans="4:17" ht="12.75" customHeight="1">
      <c r="D150" s="174"/>
      <c r="E150" s="174"/>
      <c r="F150" s="174"/>
      <c r="G150" s="174"/>
      <c r="H150" s="174"/>
      <c r="I150" s="174"/>
      <c r="J150" s="175"/>
      <c r="L150" s="2"/>
      <c r="M150" s="2"/>
      <c r="N150" s="2"/>
      <c r="O150" s="2"/>
      <c r="P150" s="2"/>
      <c r="Q150" s="8"/>
    </row>
    <row r="151" spans="4:17" ht="12.75" customHeight="1">
      <c r="D151" s="174"/>
      <c r="E151" s="174"/>
      <c r="F151" s="174"/>
      <c r="G151" s="174"/>
      <c r="H151" s="174"/>
      <c r="I151" s="174"/>
      <c r="J151" s="175"/>
      <c r="L151" s="2"/>
      <c r="M151" s="2"/>
      <c r="N151" s="2"/>
      <c r="O151" s="2"/>
      <c r="P151" s="2"/>
      <c r="Q151" s="8"/>
    </row>
    <row r="152" spans="4:17" ht="12.75" customHeight="1">
      <c r="D152" s="174"/>
      <c r="E152" s="174"/>
      <c r="F152" s="174"/>
      <c r="G152" s="174"/>
      <c r="H152" s="174"/>
      <c r="I152" s="174"/>
      <c r="J152" s="175"/>
      <c r="L152" s="2"/>
      <c r="M152" s="2"/>
      <c r="N152" s="2"/>
      <c r="O152" s="2"/>
      <c r="P152" s="2"/>
      <c r="Q152" s="8"/>
    </row>
    <row r="153" spans="4:17" ht="12.75" customHeight="1">
      <c r="D153" s="174"/>
      <c r="E153" s="174"/>
      <c r="F153" s="174"/>
      <c r="G153" s="174"/>
      <c r="H153" s="174"/>
      <c r="I153" s="174"/>
      <c r="J153" s="175"/>
      <c r="L153" s="2"/>
      <c r="M153" s="2"/>
      <c r="N153" s="2"/>
      <c r="O153" s="2"/>
      <c r="P153" s="2"/>
      <c r="Q153" s="8"/>
    </row>
    <row r="154" spans="4:17" ht="12.75" customHeight="1">
      <c r="D154" s="174"/>
      <c r="E154" s="174"/>
      <c r="F154" s="174"/>
      <c r="G154" s="174"/>
      <c r="H154" s="174"/>
      <c r="I154" s="174"/>
      <c r="J154" s="175"/>
      <c r="L154" s="2"/>
      <c r="M154" s="2"/>
      <c r="N154" s="2"/>
      <c r="O154" s="2"/>
      <c r="P154" s="2"/>
      <c r="Q154" s="8"/>
    </row>
    <row r="155" spans="4:17" ht="12.75" customHeight="1">
      <c r="D155" s="174"/>
      <c r="E155" s="174"/>
      <c r="F155" s="174"/>
      <c r="G155" s="174"/>
      <c r="H155" s="174"/>
      <c r="I155" s="174"/>
      <c r="J155" s="175"/>
      <c r="L155" s="2"/>
      <c r="M155" s="2"/>
      <c r="N155" s="2"/>
      <c r="O155" s="2"/>
      <c r="P155" s="2"/>
      <c r="Q155" s="8"/>
    </row>
    <row r="156" spans="4:17" ht="12.75" customHeight="1">
      <c r="D156" s="174"/>
      <c r="E156" s="174"/>
      <c r="F156" s="174"/>
      <c r="G156" s="174"/>
      <c r="H156" s="174"/>
      <c r="I156" s="174"/>
      <c r="J156" s="175"/>
      <c r="L156" s="2"/>
      <c r="M156" s="2"/>
      <c r="N156" s="2"/>
      <c r="O156" s="2"/>
      <c r="P156" s="2"/>
      <c r="Q156" s="8"/>
    </row>
    <row r="157" spans="4:17" ht="12.75" customHeight="1">
      <c r="D157" s="174"/>
      <c r="E157" s="174"/>
      <c r="F157" s="174"/>
      <c r="G157" s="174"/>
      <c r="H157" s="174"/>
      <c r="I157" s="174"/>
      <c r="J157" s="175"/>
      <c r="L157" s="2"/>
      <c r="M157" s="2"/>
      <c r="N157" s="2"/>
      <c r="O157" s="2"/>
      <c r="P157" s="2"/>
      <c r="Q157" s="8"/>
    </row>
    <row r="158" spans="4:17" ht="12.75" customHeight="1">
      <c r="D158" s="174"/>
      <c r="E158" s="174"/>
      <c r="F158" s="174"/>
      <c r="G158" s="174"/>
      <c r="H158" s="174"/>
      <c r="I158" s="174"/>
      <c r="J158" s="175"/>
      <c r="L158" s="2"/>
      <c r="M158" s="2"/>
      <c r="N158" s="2"/>
      <c r="O158" s="2"/>
      <c r="P158" s="2"/>
      <c r="Q158" s="8"/>
    </row>
    <row r="159" spans="4:17" ht="12.75" customHeight="1">
      <c r="D159" s="174"/>
      <c r="E159" s="174"/>
      <c r="F159" s="174"/>
      <c r="G159" s="174"/>
      <c r="H159" s="174"/>
      <c r="I159" s="174"/>
      <c r="J159" s="175"/>
      <c r="L159" s="2"/>
      <c r="M159" s="2"/>
      <c r="N159" s="2"/>
      <c r="O159" s="2"/>
      <c r="P159" s="2"/>
      <c r="Q159" s="8"/>
    </row>
    <row r="160" spans="4:17" ht="12.75" customHeight="1">
      <c r="D160" s="174"/>
      <c r="E160" s="174"/>
      <c r="F160" s="174"/>
      <c r="G160" s="174"/>
      <c r="H160" s="174"/>
      <c r="I160" s="174"/>
      <c r="J160" s="175"/>
      <c r="L160" s="2"/>
      <c r="M160" s="2"/>
      <c r="N160" s="2"/>
      <c r="O160" s="2"/>
      <c r="P160" s="2"/>
      <c r="Q160" s="8"/>
    </row>
    <row r="161" spans="4:17" ht="12.75" customHeight="1">
      <c r="D161" s="174"/>
      <c r="E161" s="174"/>
      <c r="F161" s="174"/>
      <c r="G161" s="174"/>
      <c r="H161" s="174"/>
      <c r="I161" s="174"/>
      <c r="J161" s="175"/>
      <c r="L161" s="2"/>
      <c r="M161" s="2"/>
      <c r="N161" s="2"/>
      <c r="O161" s="2"/>
      <c r="P161" s="2"/>
      <c r="Q161" s="8"/>
    </row>
    <row r="162" spans="4:17" ht="12.75" customHeight="1">
      <c r="D162" s="174"/>
      <c r="E162" s="174"/>
      <c r="F162" s="174"/>
      <c r="G162" s="174"/>
      <c r="H162" s="174"/>
      <c r="I162" s="174"/>
      <c r="J162" s="175"/>
      <c r="L162" s="2"/>
      <c r="M162" s="2"/>
      <c r="N162" s="2"/>
      <c r="O162" s="2"/>
      <c r="P162" s="2"/>
      <c r="Q162" s="8"/>
    </row>
    <row r="163" spans="4:17" ht="12.75" customHeight="1">
      <c r="D163" s="174"/>
      <c r="E163" s="174"/>
      <c r="F163" s="174"/>
      <c r="G163" s="174"/>
      <c r="H163" s="174"/>
      <c r="I163" s="174"/>
      <c r="J163" s="175"/>
      <c r="L163" s="2"/>
      <c r="M163" s="2"/>
      <c r="N163" s="2"/>
      <c r="O163" s="2"/>
      <c r="P163" s="2"/>
      <c r="Q163" s="8"/>
    </row>
    <row r="164" spans="4:17" ht="12.75" customHeight="1">
      <c r="D164" s="174"/>
      <c r="E164" s="174"/>
      <c r="F164" s="174"/>
      <c r="G164" s="174"/>
      <c r="H164" s="174"/>
      <c r="I164" s="174"/>
      <c r="J164" s="175"/>
      <c r="L164" s="2"/>
      <c r="M164" s="2"/>
      <c r="N164" s="2"/>
      <c r="O164" s="2"/>
      <c r="P164" s="2"/>
      <c r="Q164" s="8"/>
    </row>
    <row r="165" spans="4:17" ht="12.75" customHeight="1">
      <c r="D165" s="174"/>
      <c r="E165" s="174"/>
      <c r="F165" s="174"/>
      <c r="G165" s="174"/>
      <c r="H165" s="174"/>
      <c r="I165" s="174"/>
      <c r="J165" s="175"/>
      <c r="L165" s="2"/>
      <c r="M165" s="2"/>
      <c r="N165" s="2"/>
      <c r="O165" s="2"/>
      <c r="P165" s="2"/>
      <c r="Q165" s="8"/>
    </row>
    <row r="166" spans="4:17" ht="12.75" customHeight="1">
      <c r="D166" s="174"/>
      <c r="E166" s="174"/>
      <c r="F166" s="174"/>
      <c r="G166" s="174"/>
      <c r="H166" s="174"/>
      <c r="I166" s="174"/>
      <c r="J166" s="175"/>
      <c r="L166" s="2"/>
      <c r="M166" s="2"/>
      <c r="N166" s="2"/>
      <c r="O166" s="2"/>
      <c r="P166" s="2"/>
      <c r="Q166" s="8"/>
    </row>
    <row r="167" spans="4:17" ht="12.75" customHeight="1">
      <c r="D167" s="174"/>
      <c r="E167" s="174"/>
      <c r="F167" s="174"/>
      <c r="G167" s="174"/>
      <c r="H167" s="174"/>
      <c r="I167" s="174"/>
      <c r="J167" s="175"/>
      <c r="L167" s="2"/>
      <c r="M167" s="2"/>
      <c r="N167" s="2"/>
      <c r="O167" s="2"/>
      <c r="P167" s="2"/>
      <c r="Q167" s="8"/>
    </row>
    <row r="168" spans="4:17" ht="12.75" customHeight="1">
      <c r="D168" s="174"/>
      <c r="E168" s="174"/>
      <c r="F168" s="174"/>
      <c r="G168" s="174"/>
      <c r="H168" s="174"/>
      <c r="I168" s="174"/>
      <c r="J168" s="175"/>
      <c r="L168" s="2"/>
      <c r="M168" s="2"/>
      <c r="N168" s="2"/>
      <c r="O168" s="2"/>
      <c r="P168" s="2"/>
      <c r="Q168" s="8"/>
    </row>
    <row r="169" spans="4:17" ht="12.75" customHeight="1">
      <c r="D169" s="174"/>
      <c r="E169" s="174"/>
      <c r="F169" s="174"/>
      <c r="G169" s="174"/>
      <c r="H169" s="174"/>
      <c r="I169" s="174"/>
      <c r="J169" s="175"/>
      <c r="L169" s="2"/>
      <c r="M169" s="2"/>
      <c r="N169" s="2"/>
      <c r="O169" s="2"/>
      <c r="P169" s="2"/>
      <c r="Q169" s="8"/>
    </row>
    <row r="170" spans="4:17" ht="12.75" customHeight="1">
      <c r="D170" s="174"/>
      <c r="E170" s="174"/>
      <c r="F170" s="174"/>
      <c r="G170" s="174"/>
      <c r="H170" s="174"/>
      <c r="I170" s="174"/>
      <c r="J170" s="175"/>
      <c r="L170" s="2"/>
      <c r="M170" s="2"/>
      <c r="N170" s="2"/>
      <c r="O170" s="2"/>
      <c r="P170" s="2"/>
      <c r="Q170" s="8"/>
    </row>
    <row r="171" spans="4:17" ht="12.75" customHeight="1">
      <c r="D171" s="174"/>
      <c r="E171" s="174"/>
      <c r="F171" s="174"/>
      <c r="G171" s="174"/>
      <c r="H171" s="174"/>
      <c r="I171" s="174"/>
      <c r="J171" s="175"/>
      <c r="L171" s="2"/>
      <c r="M171" s="2"/>
      <c r="N171" s="2"/>
      <c r="O171" s="2"/>
      <c r="P171" s="2"/>
      <c r="Q171" s="8"/>
    </row>
    <row r="172" spans="4:17" ht="12.75" customHeight="1">
      <c r="D172" s="174"/>
      <c r="E172" s="174"/>
      <c r="F172" s="174"/>
      <c r="G172" s="174"/>
      <c r="H172" s="174"/>
      <c r="I172" s="174"/>
      <c r="J172" s="175"/>
      <c r="L172" s="2"/>
      <c r="M172" s="2"/>
      <c r="N172" s="2"/>
      <c r="O172" s="2"/>
      <c r="P172" s="2"/>
      <c r="Q172" s="8"/>
    </row>
    <row r="173" spans="4:17" ht="12.75" customHeight="1">
      <c r="D173" s="174"/>
      <c r="E173" s="174"/>
      <c r="F173" s="174"/>
      <c r="G173" s="174"/>
      <c r="H173" s="174"/>
      <c r="I173" s="174"/>
      <c r="J173" s="175"/>
      <c r="L173" s="2"/>
      <c r="M173" s="2"/>
      <c r="N173" s="2"/>
      <c r="O173" s="2"/>
      <c r="P173" s="2"/>
      <c r="Q173" s="8"/>
    </row>
    <row r="174" spans="4:17" ht="12.75" customHeight="1">
      <c r="D174" s="174"/>
      <c r="E174" s="174"/>
      <c r="F174" s="174"/>
      <c r="G174" s="174"/>
      <c r="H174" s="174"/>
      <c r="I174" s="174"/>
      <c r="J174" s="175"/>
      <c r="L174" s="2"/>
      <c r="M174" s="2"/>
      <c r="N174" s="2"/>
      <c r="O174" s="2"/>
      <c r="P174" s="2"/>
      <c r="Q174" s="8"/>
    </row>
    <row r="175" spans="4:17" ht="12.75" customHeight="1">
      <c r="D175" s="174"/>
      <c r="E175" s="174"/>
      <c r="F175" s="174"/>
      <c r="G175" s="174"/>
      <c r="H175" s="174"/>
      <c r="I175" s="174"/>
      <c r="J175" s="175"/>
      <c r="L175" s="2"/>
      <c r="M175" s="2"/>
      <c r="N175" s="2"/>
      <c r="O175" s="2"/>
      <c r="P175" s="2"/>
      <c r="Q175" s="8"/>
    </row>
    <row r="176" spans="4:17" ht="12.75" customHeight="1">
      <c r="D176" s="174"/>
      <c r="E176" s="174"/>
      <c r="F176" s="174"/>
      <c r="G176" s="174"/>
      <c r="H176" s="174"/>
      <c r="I176" s="174"/>
      <c r="J176" s="175"/>
      <c r="L176" s="2"/>
      <c r="M176" s="2"/>
      <c r="N176" s="2"/>
      <c r="O176" s="2"/>
      <c r="P176" s="2"/>
      <c r="Q176" s="8"/>
    </row>
    <row r="177" spans="4:17" ht="12.75" customHeight="1">
      <c r="D177" s="174"/>
      <c r="E177" s="174"/>
      <c r="F177" s="174"/>
      <c r="G177" s="174"/>
      <c r="H177" s="174"/>
      <c r="I177" s="174"/>
      <c r="J177" s="175"/>
      <c r="L177" s="2"/>
      <c r="M177" s="2"/>
      <c r="N177" s="2"/>
      <c r="O177" s="2"/>
      <c r="P177" s="2"/>
      <c r="Q177" s="8"/>
    </row>
    <row r="178" spans="4:17" ht="12.75" customHeight="1">
      <c r="D178" s="174"/>
      <c r="E178" s="174"/>
      <c r="F178" s="174"/>
      <c r="G178" s="174"/>
      <c r="H178" s="174"/>
      <c r="I178" s="174"/>
      <c r="J178" s="175"/>
      <c r="L178" s="2"/>
      <c r="M178" s="2"/>
      <c r="N178" s="2"/>
      <c r="O178" s="2"/>
      <c r="P178" s="2"/>
      <c r="Q178" s="8"/>
    </row>
    <row r="179" spans="4:17" ht="12.75" customHeight="1">
      <c r="D179" s="174"/>
      <c r="E179" s="174"/>
      <c r="F179" s="174"/>
      <c r="G179" s="174"/>
      <c r="H179" s="174"/>
      <c r="I179" s="174"/>
      <c r="J179" s="175"/>
      <c r="L179" s="2"/>
      <c r="M179" s="2"/>
      <c r="N179" s="2"/>
      <c r="O179" s="2"/>
      <c r="P179" s="2"/>
      <c r="Q179" s="8"/>
    </row>
    <row r="180" spans="4:17" ht="12.75" customHeight="1">
      <c r="D180" s="174"/>
      <c r="E180" s="174"/>
      <c r="F180" s="174"/>
      <c r="G180" s="174"/>
      <c r="H180" s="174"/>
      <c r="I180" s="174"/>
      <c r="J180" s="175"/>
      <c r="L180" s="2"/>
      <c r="M180" s="2"/>
      <c r="N180" s="2"/>
      <c r="O180" s="2"/>
      <c r="P180" s="2"/>
      <c r="Q180" s="8"/>
    </row>
    <row r="181" spans="4:17" ht="12.75" customHeight="1">
      <c r="D181" s="174"/>
      <c r="E181" s="174"/>
      <c r="F181" s="174"/>
      <c r="G181" s="174"/>
      <c r="H181" s="174"/>
      <c r="I181" s="174"/>
      <c r="J181" s="175"/>
      <c r="L181" s="2"/>
      <c r="M181" s="2"/>
      <c r="N181" s="2"/>
      <c r="O181" s="2"/>
      <c r="P181" s="2"/>
      <c r="Q181" s="8"/>
    </row>
    <row r="182" spans="4:17" ht="12.75" customHeight="1">
      <c r="D182" s="174"/>
      <c r="E182" s="174"/>
      <c r="F182" s="174"/>
      <c r="G182" s="174"/>
      <c r="H182" s="174"/>
      <c r="I182" s="174"/>
      <c r="J182" s="175"/>
      <c r="L182" s="2"/>
      <c r="M182" s="2"/>
      <c r="N182" s="2"/>
      <c r="O182" s="2"/>
      <c r="P182" s="2"/>
      <c r="Q182" s="8"/>
    </row>
    <row r="183" spans="4:17" ht="12.75" customHeight="1">
      <c r="D183" s="174"/>
      <c r="E183" s="174"/>
      <c r="F183" s="174"/>
      <c r="G183" s="174"/>
      <c r="H183" s="174"/>
      <c r="I183" s="174"/>
      <c r="J183" s="175"/>
      <c r="L183" s="2"/>
      <c r="M183" s="2"/>
      <c r="N183" s="2"/>
      <c r="O183" s="2"/>
      <c r="P183" s="2"/>
      <c r="Q183" s="8"/>
    </row>
    <row r="184" spans="4:17" ht="12.75" customHeight="1">
      <c r="D184" s="174"/>
      <c r="E184" s="174"/>
      <c r="F184" s="174"/>
      <c r="G184" s="174"/>
      <c r="H184" s="174"/>
      <c r="I184" s="174"/>
      <c r="J184" s="175"/>
      <c r="L184" s="2"/>
      <c r="M184" s="2"/>
      <c r="N184" s="2"/>
      <c r="O184" s="2"/>
      <c r="P184" s="2"/>
      <c r="Q184" s="8"/>
    </row>
    <row r="185" spans="4:17" ht="12.75" customHeight="1">
      <c r="D185" s="174"/>
      <c r="E185" s="174"/>
      <c r="F185" s="174"/>
      <c r="G185" s="174"/>
      <c r="H185" s="174"/>
      <c r="I185" s="174"/>
      <c r="J185" s="175"/>
      <c r="L185" s="2"/>
      <c r="M185" s="2"/>
      <c r="N185" s="2"/>
      <c r="O185" s="2"/>
      <c r="P185" s="2"/>
      <c r="Q185" s="8"/>
    </row>
    <row r="186" spans="4:17" ht="12.75" customHeight="1">
      <c r="D186" s="174"/>
      <c r="E186" s="174"/>
      <c r="F186" s="174"/>
      <c r="G186" s="174"/>
      <c r="H186" s="174"/>
      <c r="I186" s="174"/>
      <c r="J186" s="175"/>
      <c r="L186" s="2"/>
      <c r="M186" s="2"/>
      <c r="N186" s="2"/>
      <c r="O186" s="2"/>
      <c r="P186" s="2"/>
      <c r="Q186" s="8"/>
    </row>
    <row r="187" spans="4:17" ht="12.75" customHeight="1">
      <c r="D187" s="174"/>
      <c r="E187" s="174"/>
      <c r="F187" s="174"/>
      <c r="G187" s="174"/>
      <c r="H187" s="174"/>
      <c r="I187" s="174"/>
      <c r="J187" s="175"/>
      <c r="L187" s="2"/>
      <c r="M187" s="2"/>
      <c r="N187" s="2"/>
      <c r="O187" s="2"/>
      <c r="P187" s="2"/>
      <c r="Q187" s="8"/>
    </row>
    <row r="188" spans="4:17" ht="12.75" customHeight="1">
      <c r="D188" s="174"/>
      <c r="E188" s="174"/>
      <c r="F188" s="174"/>
      <c r="G188" s="174"/>
      <c r="H188" s="174"/>
      <c r="I188" s="174"/>
      <c r="J188" s="175"/>
      <c r="L188" s="2"/>
      <c r="M188" s="2"/>
      <c r="N188" s="2"/>
      <c r="O188" s="2"/>
      <c r="P188" s="2"/>
      <c r="Q188" s="8"/>
    </row>
    <row r="189" spans="4:17" ht="12.75" customHeight="1">
      <c r="D189" s="174"/>
      <c r="E189" s="174"/>
      <c r="F189" s="174"/>
      <c r="G189" s="174"/>
      <c r="H189" s="174"/>
      <c r="I189" s="174"/>
      <c r="J189" s="175"/>
      <c r="L189" s="2"/>
      <c r="M189" s="2"/>
      <c r="N189" s="2"/>
      <c r="O189" s="2"/>
      <c r="P189" s="2"/>
      <c r="Q189" s="8"/>
    </row>
    <row r="190" spans="4:17" ht="12.75" customHeight="1">
      <c r="D190" s="174"/>
      <c r="E190" s="174"/>
      <c r="F190" s="174"/>
      <c r="G190" s="174"/>
      <c r="H190" s="174"/>
      <c r="I190" s="174"/>
      <c r="J190" s="175"/>
      <c r="L190" s="2"/>
      <c r="M190" s="2"/>
      <c r="N190" s="2"/>
      <c r="O190" s="2"/>
      <c r="P190" s="2"/>
      <c r="Q190" s="8"/>
    </row>
    <row r="191" spans="4:17" ht="12.75" customHeight="1">
      <c r="D191" s="174"/>
      <c r="E191" s="174"/>
      <c r="F191" s="174"/>
      <c r="G191" s="174"/>
      <c r="H191" s="174"/>
      <c r="I191" s="174"/>
      <c r="J191" s="175"/>
      <c r="L191" s="2"/>
      <c r="M191" s="2"/>
      <c r="N191" s="2"/>
      <c r="O191" s="2"/>
      <c r="P191" s="2"/>
      <c r="Q191" s="8"/>
    </row>
    <row r="192" spans="4:17" ht="12.75" customHeight="1">
      <c r="D192" s="174"/>
      <c r="E192" s="174"/>
      <c r="F192" s="174"/>
      <c r="G192" s="174"/>
      <c r="H192" s="174"/>
      <c r="I192" s="174"/>
      <c r="J192" s="175"/>
      <c r="L192" s="2"/>
      <c r="M192" s="2"/>
      <c r="N192" s="2"/>
      <c r="O192" s="2"/>
      <c r="P192" s="2"/>
      <c r="Q192" s="8"/>
    </row>
    <row r="193" spans="4:17" ht="12.75" customHeight="1">
      <c r="D193" s="174"/>
      <c r="E193" s="174"/>
      <c r="F193" s="174"/>
      <c r="G193" s="174"/>
      <c r="H193" s="174"/>
      <c r="I193" s="174"/>
      <c r="J193" s="175"/>
      <c r="L193" s="2"/>
      <c r="M193" s="2"/>
      <c r="N193" s="2"/>
      <c r="O193" s="2"/>
      <c r="P193" s="2"/>
      <c r="Q193" s="8"/>
    </row>
    <row r="194" spans="4:17" ht="12.75" customHeight="1">
      <c r="D194" s="174"/>
      <c r="E194" s="174"/>
      <c r="F194" s="174"/>
      <c r="G194" s="174"/>
      <c r="H194" s="174"/>
      <c r="I194" s="174"/>
      <c r="J194" s="175"/>
      <c r="L194" s="2"/>
      <c r="M194" s="2"/>
      <c r="N194" s="2"/>
      <c r="O194" s="2"/>
      <c r="P194" s="2"/>
      <c r="Q194" s="8"/>
    </row>
    <row r="195" spans="4:17" ht="12.75" customHeight="1">
      <c r="D195" s="174"/>
      <c r="E195" s="174"/>
      <c r="F195" s="174"/>
      <c r="G195" s="174"/>
      <c r="H195" s="174"/>
      <c r="I195" s="174"/>
      <c r="J195" s="175"/>
      <c r="L195" s="2"/>
      <c r="M195" s="2"/>
      <c r="N195" s="2"/>
      <c r="O195" s="2"/>
      <c r="P195" s="2"/>
      <c r="Q195" s="8"/>
    </row>
    <row r="196" spans="4:17" ht="12.75" customHeight="1">
      <c r="D196" s="174"/>
      <c r="E196" s="174"/>
      <c r="F196" s="174"/>
      <c r="G196" s="174"/>
      <c r="H196" s="174"/>
      <c r="I196" s="174"/>
      <c r="J196" s="175"/>
      <c r="L196" s="2"/>
      <c r="M196" s="2"/>
      <c r="N196" s="2"/>
      <c r="O196" s="2"/>
      <c r="P196" s="2"/>
      <c r="Q196" s="8"/>
    </row>
    <row r="197" spans="4:17" ht="12.75" customHeight="1">
      <c r="D197" s="174"/>
      <c r="E197" s="174"/>
      <c r="F197" s="174"/>
      <c r="G197" s="174"/>
      <c r="H197" s="174"/>
      <c r="I197" s="174"/>
      <c r="J197" s="175"/>
      <c r="L197" s="2"/>
      <c r="M197" s="2"/>
      <c r="N197" s="2"/>
      <c r="O197" s="2"/>
      <c r="P197" s="2"/>
      <c r="Q197" s="8"/>
    </row>
    <row r="198" spans="4:17" ht="12.75" customHeight="1">
      <c r="D198" s="174"/>
      <c r="E198" s="174"/>
      <c r="F198" s="174"/>
      <c r="G198" s="174"/>
      <c r="H198" s="174"/>
      <c r="I198" s="174"/>
      <c r="J198" s="175"/>
      <c r="L198" s="2"/>
      <c r="M198" s="2"/>
      <c r="N198" s="2"/>
      <c r="O198" s="2"/>
      <c r="P198" s="2"/>
      <c r="Q198" s="8"/>
    </row>
    <row r="199" spans="4:17" ht="12.75" customHeight="1">
      <c r="D199" s="174"/>
      <c r="E199" s="174"/>
      <c r="F199" s="174"/>
      <c r="G199" s="174"/>
      <c r="H199" s="174"/>
      <c r="I199" s="174"/>
      <c r="J199" s="175"/>
      <c r="L199" s="2"/>
      <c r="M199" s="2"/>
      <c r="N199" s="2"/>
      <c r="O199" s="2"/>
      <c r="P199" s="2"/>
      <c r="Q199" s="8"/>
    </row>
    <row r="200" spans="4:17" ht="12.75" customHeight="1">
      <c r="D200" s="174"/>
      <c r="E200" s="174"/>
      <c r="F200" s="174"/>
      <c r="G200" s="174"/>
      <c r="H200" s="174"/>
      <c r="I200" s="174"/>
      <c r="J200" s="175"/>
      <c r="L200" s="2"/>
      <c r="M200" s="2"/>
      <c r="N200" s="2"/>
      <c r="O200" s="2"/>
      <c r="P200" s="2"/>
      <c r="Q200" s="8"/>
    </row>
    <row r="201" spans="4:17" ht="12.75" customHeight="1">
      <c r="D201" s="174"/>
      <c r="E201" s="174"/>
      <c r="F201" s="174"/>
      <c r="G201" s="174"/>
      <c r="H201" s="174"/>
      <c r="I201" s="174"/>
      <c r="J201" s="175"/>
      <c r="L201" s="2"/>
      <c r="M201" s="2"/>
      <c r="N201" s="2"/>
      <c r="O201" s="2"/>
      <c r="P201" s="2"/>
      <c r="Q201" s="8"/>
    </row>
    <row r="202" spans="4:17" ht="12.75" customHeight="1">
      <c r="D202" s="174"/>
      <c r="E202" s="174"/>
      <c r="F202" s="174"/>
      <c r="G202" s="174"/>
      <c r="H202" s="174"/>
      <c r="I202" s="174"/>
      <c r="J202" s="175"/>
      <c r="L202" s="2"/>
      <c r="M202" s="2"/>
      <c r="N202" s="2"/>
      <c r="O202" s="2"/>
      <c r="P202" s="2"/>
      <c r="Q202" s="8"/>
    </row>
    <row r="203" spans="4:17" ht="12.75" customHeight="1">
      <c r="D203" s="174"/>
      <c r="E203" s="174"/>
      <c r="F203" s="174"/>
      <c r="G203" s="174"/>
      <c r="H203" s="174"/>
      <c r="I203" s="174"/>
      <c r="J203" s="175"/>
      <c r="L203" s="2"/>
      <c r="M203" s="2"/>
      <c r="N203" s="2"/>
      <c r="O203" s="2"/>
      <c r="P203" s="2"/>
      <c r="Q203" s="8"/>
    </row>
    <row r="204" spans="4:17" ht="12.75" customHeight="1">
      <c r="D204" s="174"/>
      <c r="E204" s="174"/>
      <c r="F204" s="174"/>
      <c r="G204" s="174"/>
      <c r="H204" s="174"/>
      <c r="I204" s="174"/>
      <c r="J204" s="175"/>
      <c r="L204" s="2"/>
      <c r="M204" s="2"/>
      <c r="N204" s="2"/>
      <c r="O204" s="2"/>
      <c r="P204" s="2"/>
      <c r="Q204" s="8"/>
    </row>
    <row r="205" spans="4:17" ht="12.75" customHeight="1">
      <c r="D205" s="174"/>
      <c r="E205" s="174"/>
      <c r="F205" s="174"/>
      <c r="G205" s="174"/>
      <c r="H205" s="174"/>
      <c r="I205" s="174"/>
      <c r="J205" s="175"/>
      <c r="L205" s="2"/>
      <c r="M205" s="2"/>
      <c r="N205" s="2"/>
      <c r="O205" s="2"/>
      <c r="P205" s="2"/>
      <c r="Q205" s="8"/>
    </row>
    <row r="206" spans="4:17" ht="12.75" customHeight="1">
      <c r="D206" s="174"/>
      <c r="E206" s="174"/>
      <c r="F206" s="174"/>
      <c r="G206" s="174"/>
      <c r="H206" s="174"/>
      <c r="I206" s="174"/>
      <c r="J206" s="175"/>
      <c r="L206" s="2"/>
      <c r="M206" s="2"/>
      <c r="N206" s="2"/>
      <c r="O206" s="2"/>
      <c r="P206" s="2"/>
      <c r="Q206" s="8"/>
    </row>
    <row r="207" spans="4:17" ht="12.75" customHeight="1">
      <c r="D207" s="174"/>
      <c r="E207" s="174"/>
      <c r="F207" s="174"/>
      <c r="G207" s="174"/>
      <c r="H207" s="174"/>
      <c r="I207" s="174"/>
      <c r="J207" s="175"/>
      <c r="L207" s="2"/>
      <c r="M207" s="2"/>
      <c r="N207" s="2"/>
      <c r="O207" s="2"/>
      <c r="P207" s="2"/>
      <c r="Q207" s="8"/>
    </row>
    <row r="208" spans="4:17" ht="12.75" customHeight="1">
      <c r="D208" s="174"/>
      <c r="E208" s="174"/>
      <c r="F208" s="174"/>
      <c r="G208" s="174"/>
      <c r="H208" s="174"/>
      <c r="I208" s="174"/>
      <c r="J208" s="175"/>
      <c r="L208" s="2"/>
      <c r="M208" s="2"/>
      <c r="N208" s="2"/>
      <c r="O208" s="2"/>
      <c r="P208" s="2"/>
      <c r="Q208" s="8"/>
    </row>
    <row r="209" spans="4:17" ht="12.75" customHeight="1">
      <c r="D209" s="174"/>
      <c r="E209" s="174"/>
      <c r="F209" s="174"/>
      <c r="G209" s="174"/>
      <c r="H209" s="174"/>
      <c r="I209" s="174"/>
      <c r="J209" s="175"/>
      <c r="L209" s="2"/>
      <c r="M209" s="2"/>
      <c r="N209" s="2"/>
      <c r="O209" s="2"/>
      <c r="P209" s="2"/>
      <c r="Q209" s="8"/>
    </row>
    <row r="210" spans="4:17" ht="12.75" customHeight="1">
      <c r="D210" s="174"/>
      <c r="E210" s="174"/>
      <c r="F210" s="174"/>
      <c r="G210" s="174"/>
      <c r="H210" s="174"/>
      <c r="I210" s="174"/>
      <c r="J210" s="175"/>
      <c r="L210" s="2"/>
      <c r="M210" s="2"/>
      <c r="N210" s="2"/>
      <c r="O210" s="2"/>
      <c r="P210" s="2"/>
      <c r="Q210" s="8"/>
    </row>
    <row r="211" spans="4:17" ht="12.75" customHeight="1">
      <c r="D211" s="174"/>
      <c r="E211" s="174"/>
      <c r="F211" s="174"/>
      <c r="G211" s="174"/>
      <c r="H211" s="174"/>
      <c r="I211" s="174"/>
      <c r="J211" s="175"/>
      <c r="L211" s="2"/>
      <c r="M211" s="2"/>
      <c r="N211" s="2"/>
      <c r="O211" s="2"/>
      <c r="P211" s="2"/>
      <c r="Q211" s="8"/>
    </row>
    <row r="212" spans="4:17" ht="12.75" customHeight="1">
      <c r="D212" s="174"/>
      <c r="E212" s="174"/>
      <c r="F212" s="174"/>
      <c r="G212" s="174"/>
      <c r="H212" s="174"/>
      <c r="I212" s="174"/>
      <c r="J212" s="175"/>
      <c r="L212" s="2"/>
      <c r="M212" s="2"/>
      <c r="N212" s="2"/>
      <c r="O212" s="2"/>
      <c r="P212" s="2"/>
      <c r="Q212" s="8"/>
    </row>
    <row r="213" spans="4:17" ht="12.75" customHeight="1">
      <c r="D213" s="174"/>
      <c r="E213" s="174"/>
      <c r="F213" s="174"/>
      <c r="G213" s="174"/>
      <c r="H213" s="174"/>
      <c r="I213" s="174"/>
      <c r="J213" s="175"/>
      <c r="L213" s="2"/>
      <c r="M213" s="2"/>
      <c r="N213" s="2"/>
      <c r="O213" s="2"/>
      <c r="P213" s="2"/>
      <c r="Q213" s="8"/>
    </row>
    <row r="214" spans="4:17" ht="12.75" customHeight="1">
      <c r="D214" s="174"/>
      <c r="E214" s="174"/>
      <c r="F214" s="174"/>
      <c r="G214" s="174"/>
      <c r="H214" s="174"/>
      <c r="I214" s="174"/>
      <c r="J214" s="175"/>
      <c r="L214" s="2"/>
      <c r="M214" s="2"/>
      <c r="N214" s="2"/>
      <c r="O214" s="2"/>
      <c r="P214" s="2"/>
      <c r="Q214" s="8"/>
    </row>
    <row r="215" spans="4:17" ht="12.75" customHeight="1">
      <c r="D215" s="174"/>
      <c r="E215" s="174"/>
      <c r="F215" s="174"/>
      <c r="G215" s="174"/>
      <c r="H215" s="174"/>
      <c r="I215" s="174"/>
      <c r="J215" s="175"/>
      <c r="L215" s="2"/>
      <c r="M215" s="2"/>
      <c r="N215" s="2"/>
      <c r="O215" s="2"/>
      <c r="P215" s="2"/>
      <c r="Q215" s="8"/>
    </row>
    <row r="216" spans="4:17" ht="12.75" customHeight="1">
      <c r="D216" s="174"/>
      <c r="E216" s="174"/>
      <c r="F216" s="174"/>
      <c r="G216" s="174"/>
      <c r="H216" s="174"/>
      <c r="I216" s="174"/>
      <c r="J216" s="175"/>
      <c r="L216" s="2"/>
      <c r="M216" s="2"/>
      <c r="N216" s="2"/>
      <c r="O216" s="2"/>
      <c r="P216" s="2"/>
      <c r="Q216" s="8"/>
    </row>
    <row r="217" spans="4:17" ht="12.75" customHeight="1">
      <c r="D217" s="174"/>
      <c r="E217" s="174"/>
      <c r="F217" s="174"/>
      <c r="G217" s="174"/>
      <c r="H217" s="174"/>
      <c r="I217" s="174"/>
      <c r="J217" s="175"/>
      <c r="L217" s="2"/>
      <c r="M217" s="2"/>
      <c r="N217" s="2"/>
      <c r="O217" s="2"/>
      <c r="P217" s="2"/>
      <c r="Q217" s="8"/>
    </row>
    <row r="218" spans="4:17" ht="12.75" customHeight="1">
      <c r="D218" s="174"/>
      <c r="E218" s="174"/>
      <c r="F218" s="174"/>
      <c r="G218" s="174"/>
      <c r="H218" s="174"/>
      <c r="I218" s="174"/>
      <c r="J218" s="175"/>
      <c r="L218" s="2"/>
      <c r="M218" s="2"/>
      <c r="N218" s="2"/>
      <c r="O218" s="2"/>
      <c r="P218" s="2"/>
      <c r="Q218" s="8"/>
    </row>
    <row r="219" spans="4:17" ht="12.75" customHeight="1">
      <c r="D219" s="174"/>
      <c r="E219" s="174"/>
      <c r="F219" s="174"/>
      <c r="G219" s="174"/>
      <c r="H219" s="174"/>
      <c r="I219" s="174"/>
      <c r="J219" s="175"/>
      <c r="L219" s="2"/>
      <c r="M219" s="2"/>
      <c r="N219" s="2"/>
      <c r="O219" s="2"/>
      <c r="P219" s="2"/>
      <c r="Q219" s="8"/>
    </row>
    <row r="220" spans="4:17" ht="12.75" customHeight="1">
      <c r="D220" s="174"/>
      <c r="E220" s="174"/>
      <c r="F220" s="174"/>
      <c r="G220" s="174"/>
      <c r="H220" s="174"/>
      <c r="I220" s="174"/>
      <c r="J220" s="175"/>
      <c r="L220" s="2"/>
      <c r="M220" s="2"/>
      <c r="N220" s="2"/>
      <c r="O220" s="2"/>
      <c r="P220" s="2"/>
      <c r="Q220" s="8"/>
    </row>
    <row r="221" spans="4:17" ht="12.75" customHeight="1">
      <c r="D221" s="174"/>
      <c r="E221" s="174"/>
      <c r="F221" s="174"/>
      <c r="G221" s="174"/>
      <c r="H221" s="174"/>
      <c r="I221" s="174"/>
      <c r="J221" s="175"/>
      <c r="L221" s="2"/>
      <c r="M221" s="2"/>
      <c r="N221" s="2"/>
      <c r="O221" s="2"/>
      <c r="P221" s="2"/>
      <c r="Q221" s="8"/>
    </row>
    <row r="222" spans="4:17" ht="12.75" customHeight="1">
      <c r="D222" s="174"/>
      <c r="E222" s="174"/>
      <c r="F222" s="174"/>
      <c r="G222" s="174"/>
      <c r="H222" s="174"/>
      <c r="I222" s="174"/>
      <c r="J222" s="175"/>
      <c r="L222" s="2"/>
      <c r="M222" s="2"/>
      <c r="N222" s="2"/>
      <c r="O222" s="2"/>
      <c r="P222" s="2"/>
      <c r="Q222" s="8"/>
    </row>
    <row r="223" spans="4:17" ht="12.75" customHeight="1">
      <c r="D223" s="174"/>
      <c r="E223" s="174"/>
      <c r="F223" s="174"/>
      <c r="G223" s="174"/>
      <c r="H223" s="174"/>
      <c r="I223" s="174"/>
      <c r="J223" s="175"/>
      <c r="L223" s="2"/>
      <c r="M223" s="2"/>
      <c r="N223" s="2"/>
      <c r="O223" s="2"/>
      <c r="P223" s="2"/>
      <c r="Q223" s="8"/>
    </row>
    <row r="224" spans="4:17" ht="12.75" customHeight="1">
      <c r="D224" s="174"/>
      <c r="E224" s="174"/>
      <c r="F224" s="174"/>
      <c r="G224" s="174"/>
      <c r="H224" s="174"/>
      <c r="I224" s="174"/>
      <c r="J224" s="175"/>
      <c r="L224" s="2"/>
      <c r="M224" s="2"/>
      <c r="N224" s="2"/>
      <c r="O224" s="2"/>
      <c r="P224" s="2"/>
      <c r="Q224" s="8"/>
    </row>
    <row r="225" spans="4:17" ht="12.75" customHeight="1">
      <c r="D225" s="174"/>
      <c r="E225" s="174"/>
      <c r="F225" s="174"/>
      <c r="G225" s="174"/>
      <c r="H225" s="174"/>
      <c r="I225" s="174"/>
      <c r="J225" s="175"/>
      <c r="L225" s="2"/>
      <c r="M225" s="2"/>
      <c r="N225" s="2"/>
      <c r="O225" s="2"/>
      <c r="P225" s="2"/>
      <c r="Q225" s="8"/>
    </row>
    <row r="226" spans="4:17" ht="12.75" customHeight="1">
      <c r="D226" s="174"/>
      <c r="E226" s="174"/>
      <c r="F226" s="174"/>
      <c r="G226" s="174"/>
      <c r="H226" s="174"/>
      <c r="I226" s="174"/>
      <c r="J226" s="175"/>
      <c r="L226" s="2"/>
      <c r="M226" s="2"/>
      <c r="N226" s="2"/>
      <c r="O226" s="2"/>
      <c r="P226" s="2"/>
      <c r="Q226" s="8"/>
    </row>
    <row r="227" spans="4:17" ht="12.75" customHeight="1">
      <c r="D227" s="174"/>
      <c r="E227" s="174"/>
      <c r="F227" s="174"/>
      <c r="G227" s="174"/>
      <c r="H227" s="174"/>
      <c r="I227" s="174"/>
      <c r="J227" s="175"/>
      <c r="L227" s="2"/>
      <c r="M227" s="2"/>
      <c r="N227" s="2"/>
      <c r="O227" s="2"/>
      <c r="P227" s="2"/>
      <c r="Q227" s="8"/>
    </row>
    <row r="228" spans="4:17" ht="12.75" customHeight="1">
      <c r="D228" s="174"/>
      <c r="E228" s="174"/>
      <c r="F228" s="174"/>
      <c r="G228" s="174"/>
      <c r="H228" s="174"/>
      <c r="I228" s="174"/>
      <c r="J228" s="175"/>
      <c r="L228" s="2"/>
      <c r="M228" s="2"/>
      <c r="N228" s="2"/>
      <c r="O228" s="2"/>
      <c r="P228" s="2"/>
      <c r="Q228" s="8"/>
    </row>
    <row r="229" spans="4:17" ht="12.75" customHeight="1">
      <c r="D229" s="174"/>
      <c r="E229" s="174"/>
      <c r="F229" s="174"/>
      <c r="G229" s="174"/>
      <c r="H229" s="174"/>
      <c r="I229" s="174"/>
      <c r="J229" s="175"/>
      <c r="L229" s="2"/>
      <c r="M229" s="2"/>
      <c r="N229" s="2"/>
      <c r="O229" s="2"/>
      <c r="P229" s="2"/>
      <c r="Q229" s="8"/>
    </row>
    <row r="230" spans="4:17" ht="12.75" customHeight="1">
      <c r="D230" s="174"/>
      <c r="E230" s="174"/>
      <c r="F230" s="174"/>
      <c r="G230" s="174"/>
      <c r="H230" s="174"/>
      <c r="I230" s="174"/>
      <c r="J230" s="175"/>
      <c r="L230" s="2"/>
      <c r="M230" s="2"/>
      <c r="N230" s="2"/>
      <c r="O230" s="2"/>
      <c r="P230" s="2"/>
      <c r="Q230" s="8"/>
    </row>
    <row r="231" spans="4:17" ht="12.75" customHeight="1">
      <c r="D231" s="174"/>
      <c r="E231" s="174"/>
      <c r="F231" s="174"/>
      <c r="G231" s="174"/>
      <c r="H231" s="174"/>
      <c r="I231" s="174"/>
      <c r="J231" s="175"/>
      <c r="L231" s="2"/>
      <c r="M231" s="2"/>
      <c r="N231" s="2"/>
      <c r="O231" s="2"/>
      <c r="P231" s="2"/>
      <c r="Q231" s="8"/>
    </row>
    <row r="232" spans="4:17" ht="12.75" customHeight="1">
      <c r="D232" s="174"/>
      <c r="E232" s="174"/>
      <c r="F232" s="174"/>
      <c r="G232" s="174"/>
      <c r="H232" s="174"/>
      <c r="I232" s="174"/>
      <c r="J232" s="175"/>
      <c r="L232" s="2"/>
      <c r="M232" s="2"/>
      <c r="N232" s="2"/>
      <c r="O232" s="2"/>
      <c r="P232" s="2"/>
      <c r="Q232" s="8"/>
    </row>
    <row r="233" spans="4:17" ht="12.75" customHeight="1">
      <c r="D233" s="174"/>
      <c r="E233" s="174"/>
      <c r="F233" s="174"/>
      <c r="G233" s="174"/>
      <c r="H233" s="174"/>
      <c r="I233" s="174"/>
      <c r="J233" s="175"/>
      <c r="L233" s="2"/>
      <c r="M233" s="2"/>
      <c r="N233" s="2"/>
      <c r="O233" s="2"/>
      <c r="P233" s="2"/>
      <c r="Q233" s="8"/>
    </row>
    <row r="234" spans="4:17" ht="12.75" customHeight="1">
      <c r="D234" s="174"/>
      <c r="E234" s="174"/>
      <c r="F234" s="174"/>
      <c r="G234" s="174"/>
      <c r="H234" s="174"/>
      <c r="I234" s="174"/>
      <c r="J234" s="175"/>
      <c r="L234" s="2"/>
      <c r="M234" s="2"/>
      <c r="N234" s="2"/>
      <c r="O234" s="2"/>
      <c r="P234" s="2"/>
      <c r="Q234" s="8"/>
    </row>
    <row r="235" spans="4:17" ht="12.75" customHeight="1">
      <c r="D235" s="174"/>
      <c r="E235" s="174"/>
      <c r="F235" s="174"/>
      <c r="G235" s="174"/>
      <c r="H235" s="174"/>
      <c r="I235" s="174"/>
      <c r="J235" s="175"/>
      <c r="L235" s="2"/>
      <c r="M235" s="2"/>
      <c r="N235" s="2"/>
      <c r="O235" s="2"/>
      <c r="P235" s="2"/>
      <c r="Q235" s="8"/>
    </row>
    <row r="236" spans="4:17" ht="12.75" customHeight="1">
      <c r="D236" s="174"/>
      <c r="E236" s="174"/>
      <c r="F236" s="174"/>
      <c r="G236" s="174"/>
      <c r="H236" s="174"/>
      <c r="I236" s="174"/>
      <c r="J236" s="175"/>
      <c r="L236" s="2"/>
      <c r="M236" s="2"/>
      <c r="N236" s="2"/>
      <c r="O236" s="2"/>
      <c r="P236" s="2"/>
      <c r="Q236" s="8"/>
    </row>
    <row r="237" spans="4:17" ht="12.75" customHeight="1">
      <c r="D237" s="174"/>
      <c r="E237" s="174"/>
      <c r="F237" s="174"/>
      <c r="G237" s="174"/>
      <c r="H237" s="174"/>
      <c r="I237" s="174"/>
      <c r="J237" s="175"/>
      <c r="L237" s="2"/>
      <c r="M237" s="2"/>
      <c r="N237" s="2"/>
      <c r="O237" s="2"/>
      <c r="P237" s="2"/>
      <c r="Q237" s="8"/>
    </row>
    <row r="238" spans="4:17" ht="12.75" customHeight="1">
      <c r="D238" s="174"/>
      <c r="E238" s="174"/>
      <c r="F238" s="174"/>
      <c r="G238" s="174"/>
      <c r="H238" s="174"/>
      <c r="I238" s="174"/>
      <c r="J238" s="175"/>
      <c r="L238" s="2"/>
      <c r="M238" s="2"/>
      <c r="N238" s="2"/>
      <c r="O238" s="2"/>
      <c r="P238" s="2"/>
      <c r="Q238" s="8"/>
    </row>
    <row r="239" spans="4:17" ht="12.75" customHeight="1">
      <c r="D239" s="174"/>
      <c r="E239" s="174"/>
      <c r="F239" s="174"/>
      <c r="G239" s="174"/>
      <c r="H239" s="174"/>
      <c r="I239" s="174"/>
      <c r="J239" s="175"/>
      <c r="L239" s="2"/>
      <c r="M239" s="2"/>
      <c r="N239" s="2"/>
      <c r="O239" s="2"/>
      <c r="P239" s="2"/>
      <c r="Q239" s="8"/>
    </row>
    <row r="240" spans="4:17" ht="12.75" customHeight="1">
      <c r="D240" s="174"/>
      <c r="E240" s="174"/>
      <c r="F240" s="174"/>
      <c r="G240" s="174"/>
      <c r="H240" s="174"/>
      <c r="I240" s="174"/>
      <c r="J240" s="175"/>
      <c r="L240" s="2"/>
      <c r="M240" s="2"/>
      <c r="N240" s="2"/>
      <c r="O240" s="2"/>
      <c r="P240" s="2"/>
      <c r="Q240" s="8"/>
    </row>
    <row r="241" spans="4:17" ht="12.75" customHeight="1">
      <c r="D241" s="174"/>
      <c r="E241" s="174"/>
      <c r="F241" s="174"/>
      <c r="G241" s="174"/>
      <c r="H241" s="174"/>
      <c r="I241" s="174"/>
      <c r="J241" s="175"/>
      <c r="L241" s="2"/>
      <c r="M241" s="2"/>
      <c r="N241" s="2"/>
      <c r="O241" s="2"/>
      <c r="P241" s="2"/>
      <c r="Q241" s="8"/>
    </row>
    <row r="242" spans="4:17" ht="12.75" customHeight="1">
      <c r="D242" s="174"/>
      <c r="E242" s="174"/>
      <c r="F242" s="174"/>
      <c r="G242" s="174"/>
      <c r="H242" s="174"/>
      <c r="I242" s="174"/>
      <c r="J242" s="175"/>
      <c r="L242" s="2"/>
      <c r="M242" s="2"/>
      <c r="N242" s="2"/>
      <c r="O242" s="2"/>
      <c r="P242" s="2"/>
      <c r="Q242" s="8"/>
    </row>
    <row r="243" spans="4:17" ht="12.75" customHeight="1">
      <c r="D243" s="174"/>
      <c r="E243" s="174"/>
      <c r="F243" s="174"/>
      <c r="G243" s="174"/>
      <c r="H243" s="174"/>
      <c r="I243" s="174"/>
      <c r="J243" s="175"/>
      <c r="L243" s="2"/>
      <c r="M243" s="2"/>
      <c r="N243" s="2"/>
      <c r="O243" s="2"/>
      <c r="P243" s="2"/>
      <c r="Q243" s="8"/>
    </row>
    <row r="244" spans="4:17" ht="12.75" customHeight="1">
      <c r="D244" s="174"/>
      <c r="E244" s="174"/>
      <c r="F244" s="174"/>
      <c r="G244" s="174"/>
      <c r="H244" s="174"/>
      <c r="I244" s="174"/>
      <c r="J244" s="175"/>
      <c r="L244" s="2"/>
      <c r="M244" s="2"/>
      <c r="N244" s="2"/>
      <c r="O244" s="2"/>
      <c r="P244" s="2"/>
      <c r="Q244" s="8"/>
    </row>
    <row r="245" spans="4:17" ht="12.75" customHeight="1">
      <c r="D245" s="174"/>
      <c r="E245" s="174"/>
      <c r="F245" s="174"/>
      <c r="G245" s="174"/>
      <c r="H245" s="174"/>
      <c r="I245" s="174"/>
      <c r="J245" s="175"/>
      <c r="L245" s="2"/>
      <c r="M245" s="2"/>
      <c r="N245" s="2"/>
      <c r="O245" s="2"/>
      <c r="P245" s="2"/>
      <c r="Q245" s="8"/>
    </row>
    <row r="246" spans="4:17" ht="12.75" customHeight="1">
      <c r="D246" s="174"/>
      <c r="E246" s="174"/>
      <c r="F246" s="174"/>
      <c r="G246" s="174"/>
      <c r="H246" s="174"/>
      <c r="I246" s="174"/>
      <c r="J246" s="175"/>
      <c r="L246" s="2"/>
      <c r="M246" s="2"/>
      <c r="N246" s="2"/>
      <c r="O246" s="2"/>
      <c r="P246" s="2"/>
      <c r="Q246" s="8"/>
    </row>
    <row r="247" spans="4:17" ht="12.75" customHeight="1">
      <c r="D247" s="174"/>
      <c r="E247" s="174"/>
      <c r="F247" s="174"/>
      <c r="G247" s="174"/>
      <c r="H247" s="174"/>
      <c r="I247" s="174"/>
      <c r="J247" s="175"/>
      <c r="L247" s="2"/>
      <c r="M247" s="2"/>
      <c r="N247" s="2"/>
      <c r="O247" s="2"/>
      <c r="P247" s="2"/>
      <c r="Q247" s="8"/>
    </row>
    <row r="248" spans="4:17" ht="12.75" customHeight="1">
      <c r="D248" s="174"/>
      <c r="E248" s="174"/>
      <c r="F248" s="174"/>
      <c r="G248" s="174"/>
      <c r="H248" s="174"/>
      <c r="I248" s="174"/>
      <c r="J248" s="175"/>
      <c r="L248" s="2"/>
      <c r="M248" s="2"/>
      <c r="N248" s="2"/>
      <c r="O248" s="2"/>
      <c r="P248" s="2"/>
      <c r="Q248" s="8"/>
    </row>
    <row r="249" spans="4:17" ht="12.75" customHeight="1">
      <c r="D249" s="174"/>
      <c r="E249" s="174"/>
      <c r="F249" s="174"/>
      <c r="G249" s="174"/>
      <c r="H249" s="174"/>
      <c r="I249" s="174"/>
      <c r="J249" s="175"/>
      <c r="L249" s="2"/>
      <c r="M249" s="2"/>
      <c r="N249" s="2"/>
      <c r="O249" s="2"/>
      <c r="P249" s="2"/>
      <c r="Q249" s="8"/>
    </row>
    <row r="250" spans="4:17" ht="12.75" customHeight="1">
      <c r="D250" s="174"/>
      <c r="E250" s="174"/>
      <c r="F250" s="174"/>
      <c r="G250" s="174"/>
      <c r="H250" s="174"/>
      <c r="I250" s="174"/>
      <c r="J250" s="175"/>
      <c r="L250" s="2"/>
      <c r="M250" s="2"/>
      <c r="N250" s="2"/>
      <c r="O250" s="2"/>
      <c r="P250" s="2"/>
      <c r="Q250" s="8"/>
    </row>
    <row r="251" spans="4:17" ht="12.75" customHeight="1">
      <c r="D251" s="174"/>
      <c r="E251" s="174"/>
      <c r="F251" s="174"/>
      <c r="G251" s="174"/>
      <c r="H251" s="174"/>
      <c r="I251" s="174"/>
      <c r="J251" s="175"/>
      <c r="L251" s="2"/>
      <c r="M251" s="2"/>
      <c r="N251" s="2"/>
      <c r="O251" s="2"/>
      <c r="P251" s="2"/>
      <c r="Q251" s="8"/>
    </row>
    <row r="252" spans="4:17" ht="12.75" customHeight="1">
      <c r="D252" s="174"/>
      <c r="E252" s="174"/>
      <c r="F252" s="174"/>
      <c r="G252" s="174"/>
      <c r="H252" s="174"/>
      <c r="I252" s="174"/>
      <c r="J252" s="175"/>
      <c r="L252" s="2"/>
      <c r="M252" s="2"/>
      <c r="N252" s="2"/>
      <c r="O252" s="2"/>
      <c r="P252" s="2"/>
      <c r="Q252" s="8"/>
    </row>
    <row r="253" spans="4:17" ht="12.75" customHeight="1">
      <c r="D253" s="174"/>
      <c r="E253" s="174"/>
      <c r="F253" s="174"/>
      <c r="G253" s="174"/>
      <c r="H253" s="174"/>
      <c r="I253" s="174"/>
      <c r="J253" s="175"/>
      <c r="L253" s="2"/>
      <c r="M253" s="2"/>
      <c r="N253" s="2"/>
      <c r="O253" s="2"/>
      <c r="P253" s="2"/>
      <c r="Q253" s="8"/>
    </row>
    <row r="254" spans="4:17" ht="12.75" customHeight="1">
      <c r="D254" s="174"/>
      <c r="E254" s="174"/>
      <c r="F254" s="174"/>
      <c r="G254" s="174"/>
      <c r="H254" s="174"/>
      <c r="I254" s="174"/>
      <c r="J254" s="175"/>
      <c r="L254" s="2"/>
      <c r="M254" s="2"/>
      <c r="N254" s="2"/>
      <c r="O254" s="2"/>
      <c r="P254" s="2"/>
      <c r="Q254" s="8"/>
    </row>
    <row r="255" spans="4:17" ht="12.75" customHeight="1">
      <c r="D255" s="174"/>
      <c r="E255" s="174"/>
      <c r="F255" s="174"/>
      <c r="G255" s="174"/>
      <c r="H255" s="174"/>
      <c r="I255" s="174"/>
      <c r="J255" s="175"/>
      <c r="L255" s="2"/>
      <c r="M255" s="2"/>
      <c r="N255" s="2"/>
      <c r="O255" s="2"/>
      <c r="P255" s="2"/>
      <c r="Q255" s="8"/>
    </row>
    <row r="256" spans="4:17" ht="12.75" customHeight="1">
      <c r="D256" s="174"/>
      <c r="E256" s="174"/>
      <c r="F256" s="174"/>
      <c r="G256" s="174"/>
      <c r="H256" s="174"/>
      <c r="I256" s="174"/>
      <c r="J256" s="175"/>
      <c r="L256" s="2"/>
      <c r="M256" s="2"/>
      <c r="N256" s="2"/>
      <c r="O256" s="2"/>
      <c r="P256" s="2"/>
      <c r="Q256" s="8"/>
    </row>
    <row r="257" spans="4:17" ht="12.75" customHeight="1">
      <c r="D257" s="174"/>
      <c r="E257" s="174"/>
      <c r="F257" s="174"/>
      <c r="G257" s="174"/>
      <c r="H257" s="174"/>
      <c r="I257" s="174"/>
      <c r="J257" s="175"/>
      <c r="L257" s="2"/>
      <c r="M257" s="2"/>
      <c r="N257" s="2"/>
      <c r="O257" s="2"/>
      <c r="P257" s="2"/>
      <c r="Q257" s="8"/>
    </row>
    <row r="258" spans="4:17" ht="12.75" customHeight="1">
      <c r="D258" s="174"/>
      <c r="E258" s="174"/>
      <c r="F258" s="174"/>
      <c r="G258" s="174"/>
      <c r="H258" s="174"/>
      <c r="I258" s="174"/>
      <c r="J258" s="175"/>
      <c r="L258" s="2"/>
      <c r="M258" s="2"/>
      <c r="N258" s="2"/>
      <c r="O258" s="2"/>
      <c r="P258" s="2"/>
      <c r="Q258" s="8"/>
    </row>
    <row r="259" spans="4:17" ht="12.75" customHeight="1">
      <c r="D259" s="174"/>
      <c r="E259" s="174"/>
      <c r="F259" s="174"/>
      <c r="G259" s="174"/>
      <c r="H259" s="174"/>
      <c r="I259" s="174"/>
      <c r="J259" s="175"/>
      <c r="L259" s="2"/>
      <c r="M259" s="2"/>
      <c r="N259" s="2"/>
      <c r="O259" s="2"/>
      <c r="P259" s="2"/>
      <c r="Q259" s="8"/>
    </row>
    <row r="260" spans="4:17" ht="12.75" customHeight="1">
      <c r="D260" s="174"/>
      <c r="E260" s="174"/>
      <c r="F260" s="174"/>
      <c r="G260" s="174"/>
      <c r="H260" s="174"/>
      <c r="I260" s="174"/>
      <c r="J260" s="175"/>
      <c r="L260" s="2"/>
      <c r="M260" s="2"/>
      <c r="N260" s="2"/>
      <c r="O260" s="2"/>
      <c r="P260" s="2"/>
      <c r="Q260" s="8"/>
    </row>
    <row r="261" spans="4:17" ht="12.75" customHeight="1">
      <c r="D261" s="174"/>
      <c r="E261" s="174"/>
      <c r="F261" s="174"/>
      <c r="G261" s="174"/>
      <c r="H261" s="174"/>
      <c r="I261" s="174"/>
      <c r="J261" s="175"/>
      <c r="L261" s="2"/>
      <c r="M261" s="2"/>
      <c r="N261" s="2"/>
      <c r="O261" s="2"/>
      <c r="P261" s="2"/>
      <c r="Q261" s="8"/>
    </row>
    <row r="262" spans="4:17" ht="12.75" customHeight="1">
      <c r="D262" s="174"/>
      <c r="E262" s="174"/>
      <c r="F262" s="174"/>
      <c r="G262" s="174"/>
      <c r="H262" s="174"/>
      <c r="I262" s="174"/>
      <c r="J262" s="175"/>
      <c r="L262" s="2"/>
      <c r="M262" s="2"/>
      <c r="N262" s="2"/>
      <c r="O262" s="2"/>
      <c r="P262" s="2"/>
      <c r="Q262" s="8"/>
    </row>
    <row r="263" spans="4:17" ht="12.75" customHeight="1">
      <c r="D263" s="174"/>
      <c r="E263" s="174"/>
      <c r="F263" s="174"/>
      <c r="G263" s="174"/>
      <c r="H263" s="174"/>
      <c r="I263" s="174"/>
      <c r="J263" s="175"/>
      <c r="L263" s="2"/>
      <c r="M263" s="2"/>
      <c r="N263" s="2"/>
      <c r="O263" s="2"/>
      <c r="P263" s="2"/>
      <c r="Q263" s="8"/>
    </row>
    <row r="264" spans="4:17" ht="12.75" customHeight="1">
      <c r="D264" s="174"/>
      <c r="E264" s="174"/>
      <c r="F264" s="174"/>
      <c r="G264" s="174"/>
      <c r="H264" s="174"/>
      <c r="I264" s="174"/>
      <c r="J264" s="175"/>
      <c r="L264" s="2"/>
      <c r="M264" s="2"/>
      <c r="N264" s="2"/>
      <c r="O264" s="2"/>
      <c r="P264" s="2"/>
      <c r="Q264" s="8"/>
    </row>
    <row r="265" spans="4:17" ht="12.75" customHeight="1">
      <c r="D265" s="174"/>
      <c r="E265" s="174"/>
      <c r="F265" s="174"/>
      <c r="G265" s="174"/>
      <c r="H265" s="174"/>
      <c r="I265" s="174"/>
      <c r="J265" s="175"/>
      <c r="L265" s="2"/>
      <c r="M265" s="2"/>
      <c r="N265" s="2"/>
      <c r="O265" s="2"/>
      <c r="P265" s="2"/>
      <c r="Q265" s="8"/>
    </row>
    <row r="266" spans="4:17" ht="12.75" customHeight="1">
      <c r="D266" s="174"/>
      <c r="E266" s="174"/>
      <c r="F266" s="174"/>
      <c r="G266" s="174"/>
      <c r="H266" s="174"/>
      <c r="I266" s="174"/>
      <c r="J266" s="175"/>
      <c r="L266" s="2"/>
      <c r="M266" s="2"/>
      <c r="N266" s="2"/>
      <c r="O266" s="2"/>
      <c r="P266" s="2"/>
      <c r="Q266" s="8"/>
    </row>
    <row r="267" spans="4:17" ht="12.75" customHeight="1">
      <c r="D267" s="174"/>
      <c r="E267" s="174"/>
      <c r="F267" s="174"/>
      <c r="G267" s="174"/>
      <c r="H267" s="174"/>
      <c r="I267" s="174"/>
      <c r="J267" s="175"/>
      <c r="L267" s="2"/>
      <c r="M267" s="2"/>
      <c r="N267" s="2"/>
      <c r="O267" s="2"/>
      <c r="P267" s="2"/>
      <c r="Q267" s="8"/>
    </row>
    <row r="268" spans="4:17" ht="12.75" customHeight="1">
      <c r="D268" s="174"/>
      <c r="E268" s="174"/>
      <c r="F268" s="174"/>
      <c r="G268" s="174"/>
      <c r="H268" s="174"/>
      <c r="I268" s="174"/>
      <c r="J268" s="175"/>
      <c r="L268" s="2"/>
      <c r="M268" s="2"/>
      <c r="N268" s="2"/>
      <c r="O268" s="2"/>
      <c r="P268" s="2"/>
      <c r="Q268" s="8"/>
    </row>
    <row r="269" spans="4:17" ht="12.75" customHeight="1">
      <c r="D269" s="174"/>
      <c r="E269" s="174"/>
      <c r="F269" s="174"/>
      <c r="G269" s="174"/>
      <c r="H269" s="174"/>
      <c r="I269" s="174"/>
      <c r="J269" s="175"/>
      <c r="L269" s="2"/>
      <c r="M269" s="2"/>
      <c r="N269" s="2"/>
      <c r="O269" s="2"/>
      <c r="P269" s="2"/>
      <c r="Q269" s="8"/>
    </row>
    <row r="270" spans="4:17" ht="12.75" customHeight="1">
      <c r="D270" s="174"/>
      <c r="E270" s="174"/>
      <c r="F270" s="174"/>
      <c r="G270" s="174"/>
      <c r="H270" s="174"/>
      <c r="I270" s="174"/>
      <c r="J270" s="175"/>
      <c r="L270" s="2"/>
      <c r="M270" s="2"/>
      <c r="N270" s="2"/>
      <c r="O270" s="2"/>
      <c r="P270" s="2"/>
      <c r="Q270" s="8"/>
    </row>
    <row r="271" spans="4:17" ht="12.75" customHeight="1">
      <c r="D271" s="174"/>
      <c r="E271" s="174"/>
      <c r="F271" s="174"/>
      <c r="G271" s="174"/>
      <c r="H271" s="174"/>
      <c r="I271" s="174"/>
      <c r="J271" s="175"/>
      <c r="L271" s="2"/>
      <c r="M271" s="2"/>
      <c r="N271" s="2"/>
      <c r="O271" s="2"/>
      <c r="P271" s="2"/>
      <c r="Q271" s="8"/>
    </row>
    <row r="272" spans="4:17" ht="12.75" customHeight="1">
      <c r="D272" s="174"/>
      <c r="E272" s="174"/>
      <c r="F272" s="174"/>
      <c r="G272" s="174"/>
      <c r="H272" s="174"/>
      <c r="I272" s="174"/>
      <c r="J272" s="175"/>
      <c r="L272" s="2"/>
      <c r="M272" s="2"/>
      <c r="N272" s="2"/>
      <c r="O272" s="2"/>
      <c r="P272" s="2"/>
      <c r="Q272" s="8"/>
    </row>
    <row r="273" spans="4:17" ht="12.75" customHeight="1">
      <c r="D273" s="174"/>
      <c r="E273" s="174"/>
      <c r="F273" s="174"/>
      <c r="G273" s="174"/>
      <c r="H273" s="174"/>
      <c r="I273" s="174"/>
      <c r="J273" s="175"/>
      <c r="L273" s="2"/>
      <c r="M273" s="2"/>
      <c r="N273" s="2"/>
      <c r="O273" s="2"/>
      <c r="P273" s="2"/>
      <c r="Q273" s="8"/>
    </row>
    <row r="274" spans="4:17" ht="12.75" customHeight="1">
      <c r="D274" s="174"/>
      <c r="E274" s="174"/>
      <c r="F274" s="174"/>
      <c r="G274" s="174"/>
      <c r="H274" s="174"/>
      <c r="I274" s="174"/>
      <c r="J274" s="175"/>
      <c r="L274" s="2"/>
      <c r="M274" s="2"/>
      <c r="N274" s="2"/>
      <c r="O274" s="2"/>
      <c r="P274" s="2"/>
      <c r="Q274" s="8"/>
    </row>
    <row r="275" spans="4:17" ht="12.75" customHeight="1">
      <c r="D275" s="174"/>
      <c r="E275" s="174"/>
      <c r="F275" s="174"/>
      <c r="G275" s="174"/>
      <c r="H275" s="174"/>
      <c r="I275" s="174"/>
      <c r="J275" s="175"/>
      <c r="L275" s="2"/>
      <c r="M275" s="2"/>
      <c r="N275" s="2"/>
      <c r="O275" s="2"/>
      <c r="P275" s="2"/>
      <c r="Q275" s="8"/>
    </row>
    <row r="276" spans="4:17" ht="12.75" customHeight="1">
      <c r="D276" s="174"/>
      <c r="E276" s="174"/>
      <c r="F276" s="174"/>
      <c r="G276" s="174"/>
      <c r="H276" s="174"/>
      <c r="I276" s="174"/>
      <c r="J276" s="175"/>
      <c r="L276" s="2"/>
      <c r="M276" s="2"/>
      <c r="N276" s="2"/>
      <c r="O276" s="2"/>
      <c r="P276" s="2"/>
      <c r="Q276" s="8"/>
    </row>
    <row r="277" spans="4:17" ht="15.75" customHeight="1"/>
    <row r="278" spans="4:17" ht="15.75" customHeight="1"/>
    <row r="279" spans="4:17" ht="15.75" customHeight="1"/>
    <row r="280" spans="4:17" ht="15.75" customHeight="1"/>
    <row r="281" spans="4:17" ht="15.75" customHeight="1"/>
    <row r="282" spans="4:17" ht="15.75" customHeight="1"/>
    <row r="283" spans="4:17" ht="15.75" customHeight="1"/>
    <row r="284" spans="4:17" ht="15.75" customHeight="1"/>
    <row r="285" spans="4:17" ht="15.75" customHeight="1"/>
    <row r="286" spans="4:17" ht="15.75" customHeight="1"/>
    <row r="287" spans="4:17" ht="15.75" customHeight="1"/>
    <row r="288" spans="4:17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7">
    <mergeCell ref="R49:T49"/>
    <mergeCell ref="C76:Q76"/>
    <mergeCell ref="D5:T5"/>
    <mergeCell ref="R10:T10"/>
    <mergeCell ref="R13:T13"/>
    <mergeCell ref="R24:T24"/>
    <mergeCell ref="R39:T39"/>
  </mergeCells>
  <conditionalFormatting sqref="L12 L34">
    <cfRule type="expression" dxfId="55" priority="1">
      <formula>AND(NOT(ISBLANK(L12)),L12&lt;&gt;"obi")</formula>
    </cfRule>
  </conditionalFormatting>
  <conditionalFormatting sqref="T58">
    <cfRule type="expression" dxfId="54" priority="2">
      <formula>N58="Inne?"</formula>
    </cfRule>
  </conditionalFormatting>
  <conditionalFormatting sqref="S58">
    <cfRule type="expression" dxfId="53" priority="3">
      <formula>N58="Kier?"</formula>
    </cfRule>
  </conditionalFormatting>
  <conditionalFormatting sqref="R58">
    <cfRule type="expression" dxfId="52" priority="4">
      <formula>N58="Podst?"</formula>
    </cfRule>
  </conditionalFormatting>
  <conditionalFormatting sqref="E23 E36:E38 E48:E49 E55:E57">
    <cfRule type="cellIs" dxfId="51" priority="5" operator="greaterThan">
      <formula>420</formula>
    </cfRule>
  </conditionalFormatting>
  <conditionalFormatting sqref="J58">
    <cfRule type="cellIs" dxfId="50" priority="6" operator="between">
      <formula>27</formula>
      <formula>33</formula>
    </cfRule>
  </conditionalFormatting>
  <conditionalFormatting sqref="J35">
    <cfRule type="cellIs" dxfId="49" priority="7" operator="between">
      <formula>27</formula>
      <formula>30</formula>
    </cfRule>
  </conditionalFormatting>
  <conditionalFormatting sqref="J36:J38">
    <cfRule type="cellIs" dxfId="48" priority="8" operator="between">
      <formula>60</formula>
      <formula>60</formula>
    </cfRule>
  </conditionalFormatting>
  <conditionalFormatting sqref="A16 A18 A20:A22 A29 A33:A35 A42:A43 A45 A47 A53:A55">
    <cfRule type="cellIs" dxfId="47" priority="9" operator="equal">
      <formula>"?"</formula>
    </cfRule>
  </conditionalFormatting>
  <conditionalFormatting sqref="J22 J47">
    <cfRule type="cellIs" dxfId="46" priority="10" operator="between">
      <formula>30</formula>
      <formula>33</formula>
    </cfRule>
  </conditionalFormatting>
  <conditionalFormatting sqref="M12">
    <cfRule type="expression" dxfId="45" priority="11">
      <formula>AND(M12="*",L12="obi")</formula>
    </cfRule>
  </conditionalFormatting>
  <conditionalFormatting sqref="J55">
    <cfRule type="cellIs" dxfId="44" priority="12" operator="between">
      <formula>27</formula>
      <formula>30</formula>
    </cfRule>
  </conditionalFormatting>
  <conditionalFormatting sqref="J56:J57">
    <cfRule type="cellIs" dxfId="43" priority="13" operator="between">
      <formula>60</formula>
      <formula>60</formula>
    </cfRule>
  </conditionalFormatting>
  <conditionalFormatting sqref="A46">
    <cfRule type="cellIs" dxfId="42" priority="14" operator="equal">
      <formula>"?"</formula>
    </cfRule>
  </conditionalFormatting>
  <conditionalFormatting sqref="R34">
    <cfRule type="expression" dxfId="41" priority="15">
      <formula>"#odwołanie1"="Podst?"</formula>
    </cfRule>
  </conditionalFormatting>
  <conditionalFormatting sqref="R34">
    <cfRule type="expression" dxfId="40" priority="16">
      <formula>N34="Podst?"</formula>
    </cfRule>
  </conditionalFormatting>
  <conditionalFormatting sqref="T34">
    <cfRule type="expression" dxfId="39" priority="17">
      <formula>"#odwołanie1"="Inne?"</formula>
    </cfRule>
  </conditionalFormatting>
  <conditionalFormatting sqref="T34">
    <cfRule type="expression" dxfId="38" priority="18">
      <formula>N34="Inne?"</formula>
    </cfRule>
  </conditionalFormatting>
  <conditionalFormatting sqref="S34">
    <cfRule type="expression" dxfId="37" priority="19">
      <formula>"#odwołanie1"="Kier?"</formula>
    </cfRule>
  </conditionalFormatting>
  <conditionalFormatting sqref="S34">
    <cfRule type="expression" dxfId="36" priority="20">
      <formula>N34="Kier?"</formula>
    </cfRule>
  </conditionalFormatting>
  <conditionalFormatting sqref="A15 A44">
    <cfRule type="cellIs" dxfId="35" priority="21" operator="equal">
      <formula>"?"</formula>
    </cfRule>
  </conditionalFormatting>
  <conditionalFormatting sqref="M34">
    <cfRule type="expression" dxfId="34" priority="22">
      <formula>AND(M34="*",L34="obi")</formula>
    </cfRule>
  </conditionalFormatting>
  <conditionalFormatting sqref="M34">
    <cfRule type="expression" dxfId="33" priority="23">
      <formula>AND(M34="*",L34="obi")</formula>
    </cfRule>
  </conditionalFormatting>
  <conditionalFormatting sqref="L34">
    <cfRule type="expression" dxfId="32" priority="24">
      <formula>AND(NOT(ISBLANK(L34)),L34&lt;&gt;"obi")</formula>
    </cfRule>
  </conditionalFormatting>
  <conditionalFormatting sqref="M34">
    <cfRule type="expression" dxfId="31" priority="25">
      <formula>AND(M34="*",L34="obi")</formula>
    </cfRule>
  </conditionalFormatting>
  <conditionalFormatting sqref="L34">
    <cfRule type="expression" dxfId="30" priority="26">
      <formula>AND(NOT(ISBLANK(L34)),L34&lt;&gt;"obi")</formula>
    </cfRule>
  </conditionalFormatting>
  <conditionalFormatting sqref="M34">
    <cfRule type="expression" dxfId="29" priority="27">
      <formula>AND(M34="*",L34="obi")</formula>
    </cfRule>
  </conditionalFormatting>
  <conditionalFormatting sqref="L34">
    <cfRule type="expression" dxfId="28" priority="28">
      <formula>AND(NOT(ISBLANK(L34)),L34&lt;&gt;"obi")</formula>
    </cfRule>
  </conditionalFormatting>
  <conditionalFormatting sqref="M34">
    <cfRule type="expression" dxfId="27" priority="29">
      <formula>AND(M34="*",L34="obi")</formula>
    </cfRule>
  </conditionalFormatting>
  <conditionalFormatting sqref="L34">
    <cfRule type="expression" dxfId="26" priority="30">
      <formula>AND(NOT(ISBLANK(L34)),L34&lt;&gt;"obi")</formula>
    </cfRule>
  </conditionalFormatting>
  <conditionalFormatting sqref="M34">
    <cfRule type="expression" dxfId="25" priority="31">
      <formula>AND(M34="*",L34="obi")</formula>
    </cfRule>
  </conditionalFormatting>
  <conditionalFormatting sqref="L34">
    <cfRule type="expression" dxfId="24" priority="32">
      <formula>AND(NOT(ISBLANK(L34)),L34&lt;&gt;"obi")</formula>
    </cfRule>
  </conditionalFormatting>
  <conditionalFormatting sqref="M34">
    <cfRule type="expression" dxfId="23" priority="33">
      <formula>AND(M34="*",L34="obi")</formula>
    </cfRule>
  </conditionalFormatting>
  <conditionalFormatting sqref="L34">
    <cfRule type="expression" dxfId="22" priority="34">
      <formula>AND(NOT(ISBLANK(L34)),L34&lt;&gt;"obi")</formula>
    </cfRule>
  </conditionalFormatting>
  <conditionalFormatting sqref="M34">
    <cfRule type="expression" dxfId="21" priority="35">
      <formula>AND(M34="*",L34="obi")</formula>
    </cfRule>
  </conditionalFormatting>
  <pageMargins left="0.23622047244094491" right="0.23622047244094491" top="0.74803149606299213" bottom="0.74803149606299213" header="0" footer="0"/>
  <pageSetup paperSize="9" scale="75" orientation="landscape" r:id="rId1"/>
  <rowBreaks count="2" manualBreakCount="2">
    <brk id="23" max="19" man="1"/>
    <brk id="48" max="19" man="1"/>
  </rowBreaks>
  <colBreaks count="1" manualBreakCount="1">
    <brk id="20" max="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FF00"/>
  </sheetPr>
  <dimension ref="A1:BB1000"/>
  <sheetViews>
    <sheetView workbookViewId="0"/>
  </sheetViews>
  <sheetFormatPr defaultColWidth="14.42578125" defaultRowHeight="15" customHeight="1"/>
  <cols>
    <col min="1" max="1" width="39.42578125" customWidth="1"/>
    <col min="2" max="19" width="5.28515625" customWidth="1"/>
    <col min="20" max="20" width="41" customWidth="1"/>
    <col min="21" max="47" width="5.28515625" customWidth="1"/>
    <col min="48" max="48" width="39.5703125" customWidth="1"/>
    <col min="49" max="54" width="5.28515625" customWidth="1"/>
  </cols>
  <sheetData>
    <row r="1" spans="1:54" ht="15.75">
      <c r="A1" s="189" t="s">
        <v>140</v>
      </c>
    </row>
    <row r="2" spans="1:54" ht="15.75">
      <c r="A2" s="189"/>
      <c r="B2" s="262" t="s">
        <v>35</v>
      </c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263"/>
      <c r="Q2" s="263"/>
      <c r="R2" s="263"/>
      <c r="S2" s="264"/>
      <c r="U2" s="262" t="s">
        <v>141</v>
      </c>
      <c r="V2" s="263"/>
      <c r="W2" s="263"/>
      <c r="X2" s="263"/>
      <c r="Y2" s="263"/>
      <c r="Z2" s="263"/>
      <c r="AA2" s="263"/>
      <c r="AB2" s="263"/>
      <c r="AC2" s="263"/>
      <c r="AD2" s="263"/>
      <c r="AE2" s="263"/>
      <c r="AF2" s="263"/>
      <c r="AG2" s="263"/>
      <c r="AH2" s="263"/>
      <c r="AI2" s="263"/>
      <c r="AJ2" s="263"/>
      <c r="AK2" s="263"/>
      <c r="AL2" s="263"/>
      <c r="AM2" s="263"/>
      <c r="AN2" s="263"/>
      <c r="AO2" s="263"/>
      <c r="AP2" s="263"/>
      <c r="AQ2" s="263"/>
      <c r="AR2" s="263"/>
      <c r="AS2" s="263"/>
      <c r="AT2" s="263"/>
      <c r="AU2" s="264"/>
      <c r="AW2" s="262" t="s">
        <v>142</v>
      </c>
      <c r="AX2" s="263"/>
      <c r="AY2" s="263"/>
      <c r="AZ2" s="263"/>
      <c r="BA2" s="263"/>
      <c r="BB2" s="264"/>
    </row>
    <row r="3" spans="1:54" ht="46.5">
      <c r="A3" s="189"/>
      <c r="B3" s="190" t="s">
        <v>143</v>
      </c>
      <c r="C3" s="190" t="s">
        <v>143</v>
      </c>
      <c r="D3" s="190" t="s">
        <v>143</v>
      </c>
      <c r="E3" s="190" t="s">
        <v>143</v>
      </c>
      <c r="F3" s="190" t="s">
        <v>143</v>
      </c>
      <c r="G3" s="190" t="s">
        <v>143</v>
      </c>
      <c r="H3" s="190" t="s">
        <v>143</v>
      </c>
      <c r="I3" s="190" t="s">
        <v>143</v>
      </c>
      <c r="J3" s="190" t="s">
        <v>143</v>
      </c>
      <c r="K3" s="190" t="s">
        <v>143</v>
      </c>
      <c r="L3" s="190" t="s">
        <v>143</v>
      </c>
      <c r="M3" s="190" t="s">
        <v>143</v>
      </c>
      <c r="N3" s="190" t="s">
        <v>143</v>
      </c>
      <c r="O3" s="190" t="s">
        <v>144</v>
      </c>
      <c r="P3" s="190" t="s">
        <v>144</v>
      </c>
      <c r="Q3" s="190" t="s">
        <v>144</v>
      </c>
      <c r="R3" s="190" t="s">
        <v>144</v>
      </c>
      <c r="S3" s="190" t="s">
        <v>143</v>
      </c>
      <c r="U3" s="190" t="s">
        <v>145</v>
      </c>
      <c r="V3" s="190" t="s">
        <v>145</v>
      </c>
      <c r="W3" s="190" t="s">
        <v>146</v>
      </c>
      <c r="X3" s="190" t="s">
        <v>146</v>
      </c>
      <c r="Y3" s="190" t="s">
        <v>146</v>
      </c>
      <c r="Z3" s="190" t="s">
        <v>147</v>
      </c>
      <c r="AA3" s="190" t="s">
        <v>146</v>
      </c>
      <c r="AB3" s="190" t="s">
        <v>146</v>
      </c>
      <c r="AC3" s="190" t="s">
        <v>145</v>
      </c>
      <c r="AD3" s="190" t="s">
        <v>145</v>
      </c>
      <c r="AE3" s="190" t="s">
        <v>145</v>
      </c>
      <c r="AF3" s="190" t="s">
        <v>145</v>
      </c>
      <c r="AG3" s="190" t="s">
        <v>145</v>
      </c>
      <c r="AH3" s="190" t="s">
        <v>145</v>
      </c>
      <c r="AI3" s="190" t="s">
        <v>145</v>
      </c>
      <c r="AJ3" s="190" t="s">
        <v>145</v>
      </c>
      <c r="AK3" s="190" t="s">
        <v>148</v>
      </c>
      <c r="AL3" s="190" t="s">
        <v>145</v>
      </c>
      <c r="AM3" s="190" t="s">
        <v>145</v>
      </c>
      <c r="AN3" s="190" t="s">
        <v>145</v>
      </c>
      <c r="AO3" s="190" t="s">
        <v>145</v>
      </c>
      <c r="AP3" s="190" t="s">
        <v>145</v>
      </c>
      <c r="AQ3" s="190" t="s">
        <v>145</v>
      </c>
      <c r="AR3" s="190" t="s">
        <v>148</v>
      </c>
      <c r="AS3" s="190" t="s">
        <v>145</v>
      </c>
      <c r="AT3" s="190" t="s">
        <v>145</v>
      </c>
      <c r="AU3" s="190" t="s">
        <v>145</v>
      </c>
      <c r="AW3" s="190" t="s">
        <v>149</v>
      </c>
      <c r="AX3" s="190" t="s">
        <v>150</v>
      </c>
      <c r="AY3" s="190" t="s">
        <v>150</v>
      </c>
      <c r="AZ3" s="190" t="s">
        <v>150</v>
      </c>
      <c r="BA3" s="190" t="s">
        <v>151</v>
      </c>
      <c r="BB3" s="190" t="s">
        <v>151</v>
      </c>
    </row>
    <row r="4" spans="1:54" ht="42.75">
      <c r="A4" s="191" t="s">
        <v>152</v>
      </c>
      <c r="B4" s="192" t="s">
        <v>153</v>
      </c>
      <c r="C4" s="192" t="s">
        <v>154</v>
      </c>
      <c r="D4" s="192" t="s">
        <v>155</v>
      </c>
      <c r="E4" s="192" t="s">
        <v>156</v>
      </c>
      <c r="F4" s="192" t="s">
        <v>157</v>
      </c>
      <c r="G4" s="192" t="s">
        <v>158</v>
      </c>
      <c r="H4" s="192" t="s">
        <v>159</v>
      </c>
      <c r="I4" s="192" t="s">
        <v>160</v>
      </c>
      <c r="J4" s="192" t="s">
        <v>161</v>
      </c>
      <c r="K4" s="192" t="s">
        <v>162</v>
      </c>
      <c r="L4" s="192" t="s">
        <v>163</v>
      </c>
      <c r="M4" s="192" t="s">
        <v>164</v>
      </c>
      <c r="N4" s="192" t="s">
        <v>165</v>
      </c>
      <c r="O4" s="192" t="s">
        <v>166</v>
      </c>
      <c r="P4" s="192" t="s">
        <v>167</v>
      </c>
      <c r="Q4" s="192" t="s">
        <v>168</v>
      </c>
      <c r="R4" s="192" t="s">
        <v>169</v>
      </c>
      <c r="S4" s="192" t="s">
        <v>170</v>
      </c>
      <c r="T4" s="193" t="s">
        <v>152</v>
      </c>
      <c r="U4" s="192" t="s">
        <v>171</v>
      </c>
      <c r="V4" s="192" t="s">
        <v>172</v>
      </c>
      <c r="W4" s="192" t="s">
        <v>173</v>
      </c>
      <c r="X4" s="192" t="s">
        <v>174</v>
      </c>
      <c r="Y4" s="192" t="s">
        <v>175</v>
      </c>
      <c r="Z4" s="192" t="s">
        <v>176</v>
      </c>
      <c r="AA4" s="192" t="s">
        <v>177</v>
      </c>
      <c r="AB4" s="192" t="s">
        <v>178</v>
      </c>
      <c r="AC4" s="192" t="s">
        <v>179</v>
      </c>
      <c r="AD4" s="192" t="s">
        <v>180</v>
      </c>
      <c r="AE4" s="192" t="s">
        <v>181</v>
      </c>
      <c r="AF4" s="192" t="s">
        <v>182</v>
      </c>
      <c r="AG4" s="192" t="s">
        <v>183</v>
      </c>
      <c r="AH4" s="192" t="s">
        <v>184</v>
      </c>
      <c r="AI4" s="192" t="s">
        <v>185</v>
      </c>
      <c r="AJ4" s="192" t="s">
        <v>186</v>
      </c>
      <c r="AK4" s="192" t="s">
        <v>187</v>
      </c>
      <c r="AL4" s="192" t="s">
        <v>188</v>
      </c>
      <c r="AM4" s="192" t="s">
        <v>189</v>
      </c>
      <c r="AN4" s="192" t="s">
        <v>190</v>
      </c>
      <c r="AO4" s="192" t="s">
        <v>191</v>
      </c>
      <c r="AP4" s="192" t="s">
        <v>192</v>
      </c>
      <c r="AQ4" s="192" t="s">
        <v>193</v>
      </c>
      <c r="AR4" s="192" t="s">
        <v>194</v>
      </c>
      <c r="AS4" s="192" t="s">
        <v>195</v>
      </c>
      <c r="AT4" s="192" t="s">
        <v>196</v>
      </c>
      <c r="AU4" s="192" t="s">
        <v>197</v>
      </c>
      <c r="AV4" s="191" t="s">
        <v>152</v>
      </c>
      <c r="AW4" s="192" t="s">
        <v>198</v>
      </c>
      <c r="AX4" s="192" t="s">
        <v>199</v>
      </c>
      <c r="AY4" s="192" t="s">
        <v>200</v>
      </c>
      <c r="AZ4" s="192" t="s">
        <v>201</v>
      </c>
      <c r="BA4" s="192" t="s">
        <v>202</v>
      </c>
      <c r="BB4" s="192" t="s">
        <v>203</v>
      </c>
    </row>
    <row r="5" spans="1:54" ht="12.75">
      <c r="A5" s="191" t="s">
        <v>20</v>
      </c>
      <c r="B5" s="194"/>
      <c r="C5" s="194"/>
      <c r="D5" s="194"/>
      <c r="E5" s="194"/>
      <c r="F5" s="194"/>
      <c r="G5" s="194"/>
      <c r="H5" s="194"/>
      <c r="I5" s="194"/>
      <c r="J5" s="194"/>
      <c r="K5" s="194"/>
      <c r="L5" s="194"/>
      <c r="M5" s="194"/>
      <c r="N5" s="194"/>
      <c r="O5" s="194"/>
      <c r="P5" s="194"/>
      <c r="Q5" s="194"/>
      <c r="R5" s="194"/>
      <c r="S5" s="194"/>
      <c r="T5" s="193" t="s">
        <v>20</v>
      </c>
      <c r="U5" s="194"/>
      <c r="V5" s="194"/>
      <c r="W5" s="194"/>
      <c r="X5" s="194"/>
      <c r="Y5" s="194"/>
      <c r="Z5" s="194"/>
      <c r="AA5" s="194"/>
      <c r="AB5" s="194"/>
      <c r="AC5" s="194"/>
      <c r="AD5" s="194"/>
      <c r="AE5" s="194"/>
      <c r="AF5" s="194"/>
      <c r="AG5" s="194"/>
      <c r="AH5" s="194"/>
      <c r="AI5" s="194"/>
      <c r="AJ5" s="194"/>
      <c r="AK5" s="194"/>
      <c r="AL5" s="194"/>
      <c r="AM5" s="194"/>
      <c r="AN5" s="194"/>
      <c r="AO5" s="194"/>
      <c r="AP5" s="194"/>
      <c r="AQ5" s="194"/>
      <c r="AR5" s="194"/>
      <c r="AS5" s="194"/>
      <c r="AT5" s="194"/>
      <c r="AU5" s="194"/>
      <c r="AV5" s="191" t="s">
        <v>20</v>
      </c>
      <c r="AW5" s="194"/>
      <c r="AX5" s="194"/>
      <c r="AY5" s="194"/>
      <c r="AZ5" s="194"/>
      <c r="BA5" s="194"/>
      <c r="BB5" s="194"/>
    </row>
    <row r="6" spans="1:54" ht="12.75">
      <c r="A6" s="195" t="str">
        <f>NieStac!$C13</f>
        <v>Semestr 1:</v>
      </c>
      <c r="B6" s="196"/>
      <c r="C6" s="196"/>
      <c r="D6" s="196"/>
      <c r="E6" s="196"/>
      <c r="F6" s="196"/>
      <c r="G6" s="196"/>
      <c r="H6" s="196"/>
      <c r="I6" s="196"/>
      <c r="J6" s="196"/>
      <c r="K6" s="196"/>
      <c r="L6" s="196"/>
      <c r="M6" s="196"/>
      <c r="N6" s="196"/>
      <c r="O6" s="196"/>
      <c r="P6" s="196"/>
      <c r="Q6" s="196"/>
      <c r="R6" s="196"/>
      <c r="S6" s="196"/>
      <c r="T6" s="195" t="str">
        <f>NieStac!$C13</f>
        <v>Semestr 1:</v>
      </c>
      <c r="U6" s="196"/>
      <c r="V6" s="196"/>
      <c r="W6" s="196"/>
      <c r="X6" s="196"/>
      <c r="Y6" s="196"/>
      <c r="Z6" s="196"/>
      <c r="AA6" s="196"/>
      <c r="AB6" s="196"/>
      <c r="AC6" s="196"/>
      <c r="AD6" s="196"/>
      <c r="AE6" s="196"/>
      <c r="AF6" s="196"/>
      <c r="AG6" s="196"/>
      <c r="AH6" s="196"/>
      <c r="AI6" s="196"/>
      <c r="AJ6" s="196"/>
      <c r="AK6" s="196"/>
      <c r="AL6" s="196"/>
      <c r="AM6" s="196"/>
      <c r="AN6" s="196"/>
      <c r="AO6" s="196"/>
      <c r="AP6" s="196"/>
      <c r="AQ6" s="196"/>
      <c r="AR6" s="196"/>
      <c r="AS6" s="196"/>
      <c r="AT6" s="196"/>
      <c r="AU6" s="196"/>
      <c r="AV6" s="195" t="str">
        <f>NieStac!$C13</f>
        <v>Semestr 1:</v>
      </c>
      <c r="AW6" s="196"/>
      <c r="AX6" s="196"/>
      <c r="AY6" s="196"/>
      <c r="AZ6" s="196"/>
      <c r="BA6" s="196"/>
      <c r="BB6" s="196"/>
    </row>
    <row r="7" spans="1:54" ht="12.75" hidden="1">
      <c r="A7" s="197" t="e">
        <f>#REF!</f>
        <v>#REF!</v>
      </c>
      <c r="B7" s="196"/>
      <c r="C7" s="196"/>
      <c r="D7" s="196"/>
      <c r="E7" s="196"/>
      <c r="F7" s="196"/>
      <c r="G7" s="196"/>
      <c r="H7" s="196"/>
      <c r="I7" s="196"/>
      <c r="J7" s="196"/>
      <c r="K7" s="196"/>
      <c r="L7" s="196"/>
      <c r="M7" s="196"/>
      <c r="N7" s="196"/>
      <c r="O7" s="196"/>
      <c r="P7" s="196"/>
      <c r="Q7" s="196"/>
      <c r="R7" s="196"/>
      <c r="S7" s="196"/>
      <c r="T7" s="197" t="e">
        <f>#REF!</f>
        <v>#REF!</v>
      </c>
      <c r="U7" s="196"/>
      <c r="V7" s="196"/>
      <c r="W7" s="196"/>
      <c r="X7" s="196"/>
      <c r="Y7" s="196"/>
      <c r="Z7" s="196"/>
      <c r="AA7" s="196"/>
      <c r="AB7" s="196"/>
      <c r="AC7" s="196"/>
      <c r="AD7" s="196"/>
      <c r="AE7" s="196"/>
      <c r="AF7" s="196"/>
      <c r="AG7" s="196"/>
      <c r="AH7" s="196"/>
      <c r="AI7" s="196"/>
      <c r="AJ7" s="196"/>
      <c r="AK7" s="196"/>
      <c r="AL7" s="196"/>
      <c r="AM7" s="196"/>
      <c r="AN7" s="196"/>
      <c r="AO7" s="196"/>
      <c r="AP7" s="196"/>
      <c r="AQ7" s="196"/>
      <c r="AR7" s="196"/>
      <c r="AS7" s="196"/>
      <c r="AT7" s="196"/>
      <c r="AU7" s="196"/>
      <c r="AV7" s="197" t="e">
        <f>#REF!</f>
        <v>#REF!</v>
      </c>
      <c r="AW7" s="196"/>
      <c r="AX7" s="196"/>
      <c r="AY7" s="196"/>
      <c r="AZ7" s="196"/>
      <c r="BA7" s="196"/>
      <c r="BB7" s="196"/>
    </row>
    <row r="8" spans="1:54" ht="12.75">
      <c r="A8" s="197" t="str">
        <f>NieStac!$C15</f>
        <v xml:space="preserve">Systemy wizyjne </v>
      </c>
      <c r="B8" s="198" t="str">
        <f>IF(ISERR(FIND(B$4,NieStac!$R15))=FALSE(),IF(ISERR(FIND(CONCATENATE(B$4,"+"),NieStac!$R15))=FALSE(),IF(ISERR(FIND(CONCATENATE(B$4,"++"),NieStac!$R15))=FALSE(),IF(ISERR(FIND(CONCATENATE(B$4,"+++"),NieStac!$R15))=FALSE(),"+++","++"),"+")," ")," ")</f>
        <v xml:space="preserve"> </v>
      </c>
      <c r="C8" s="198" t="str">
        <f>IF(ISERR(FIND(C$4,NieStac!$R15))=FALSE(),IF(ISERR(FIND(CONCATENATE(C$4,"+"),NieStac!$R15))=FALSE(),IF(ISERR(FIND(CONCATENATE(C$4,"++"),NieStac!$R15))=FALSE(),IF(ISERR(FIND(CONCATENATE(C$4,"+++"),NieStac!$R15))=FALSE(),"+++","++"),"+")," ")," ")</f>
        <v xml:space="preserve"> </v>
      </c>
      <c r="D8" s="198" t="str">
        <f>IF(ISERR(FIND(D$4,NieStac!$R15))=FALSE(),IF(ISERR(FIND(CONCATENATE(D$4,"+"),NieStac!$R15))=FALSE(),IF(ISERR(FIND(CONCATENATE(D$4,"++"),NieStac!$R15))=FALSE(),IF(ISERR(FIND(CONCATENATE(D$4,"+++"),NieStac!$R15))=FALSE(),"+++","++"),"+")," ")," ")</f>
        <v xml:space="preserve"> </v>
      </c>
      <c r="E8" s="198" t="str">
        <f>IF(ISERR(FIND(E$4,NieStac!$R15))=FALSE(),IF(ISERR(FIND(CONCATENATE(E$4,"+"),NieStac!$R15))=FALSE(),IF(ISERR(FIND(CONCATENATE(E$4,"++"),NieStac!$R15))=FALSE(),IF(ISERR(FIND(CONCATENATE(E$4,"+++"),NieStac!$R15))=FALSE(),"+++","++"),"+")," ")," ")</f>
        <v xml:space="preserve"> </v>
      </c>
      <c r="F8" s="198" t="str">
        <f>IF(ISERR(FIND(F$4,NieStac!$R15))=FALSE(),IF(ISERR(FIND(CONCATENATE(F$4,"+"),NieStac!$R15))=FALSE(),IF(ISERR(FIND(CONCATENATE(F$4,"++"),NieStac!$R15))=FALSE(),IF(ISERR(FIND(CONCATENATE(F$4,"+++"),NieStac!$R15))=FALSE(),"+++","++"),"+")," ")," ")</f>
        <v xml:space="preserve"> </v>
      </c>
      <c r="G8" s="198" t="str">
        <f>IF(ISERR(FIND(G$4,NieStac!$R15))=FALSE(),IF(ISERR(FIND(CONCATENATE(G$4,"+"),NieStac!$R15))=FALSE(),IF(ISERR(FIND(CONCATENATE(G$4,"++"),NieStac!$R15))=FALSE(),IF(ISERR(FIND(CONCATENATE(G$4,"+++"),NieStac!$R15))=FALSE(),"+++","++"),"+")," ")," ")</f>
        <v>+</v>
      </c>
      <c r="H8" s="198" t="str">
        <f>IF(ISERR(FIND(H$4,NieStac!$R15))=FALSE(),IF(ISERR(FIND(CONCATENATE(H$4,"+"),NieStac!$R15))=FALSE(),IF(ISERR(FIND(CONCATENATE(H$4,"++"),NieStac!$R15))=FALSE(),IF(ISERR(FIND(CONCATENATE(H$4,"+++"),NieStac!$R15))=FALSE(),"+++","++"),"+")," ")," ")</f>
        <v xml:space="preserve"> </v>
      </c>
      <c r="I8" s="198" t="str">
        <f>IF(ISERR(FIND(I$4,NieStac!$R15))=FALSE(),IF(ISERR(FIND(CONCATENATE(I$4,"+"),NieStac!$R15))=FALSE(),IF(ISERR(FIND(CONCATENATE(I$4,"++"),NieStac!$R15))=FALSE(),IF(ISERR(FIND(CONCATENATE(I$4,"+++"),NieStac!$R15))=FALSE(),"+++","++"),"+")," ")," ")</f>
        <v xml:space="preserve"> </v>
      </c>
      <c r="J8" s="198" t="str">
        <f>IF(ISERR(FIND(J$4,NieStac!$R15))=FALSE(),IF(ISERR(FIND(CONCATENATE(J$4,"+"),NieStac!$R15))=FALSE(),IF(ISERR(FIND(CONCATENATE(J$4,"++"),NieStac!$R15))=FALSE(),IF(ISERR(FIND(CONCATENATE(J$4,"+++"),NieStac!$R15))=FALSE(),"+++","++"),"+")," ")," ")</f>
        <v xml:space="preserve"> </v>
      </c>
      <c r="K8" s="198" t="str">
        <f>IF(ISERR(FIND(K$4,NieStac!$R15))=FALSE(),IF(ISERR(FIND(CONCATENATE(K$4,"+"),NieStac!$R15))=FALSE(),IF(ISERR(FIND(CONCATENATE(K$4,"++"),NieStac!$R15))=FALSE(),IF(ISERR(FIND(CONCATENATE(K$4,"+++"),NieStac!$R15))=FALSE(),"+++","++"),"+")," ")," ")</f>
        <v xml:space="preserve"> </v>
      </c>
      <c r="L8" s="198" t="str">
        <f>IF(ISERR(FIND(L$4,NieStac!$R15))=FALSE(),IF(ISERR(FIND(CONCATENATE(L$4,"+"),NieStac!$R15))=FALSE(),IF(ISERR(FIND(CONCATENATE(L$4,"++"),NieStac!$R15))=FALSE(),IF(ISERR(FIND(CONCATENATE(L$4,"+++"),NieStac!$R15))=FALSE(),"+++","++"),"+")," ")," ")</f>
        <v xml:space="preserve"> </v>
      </c>
      <c r="M8" s="198" t="str">
        <f>IF(ISERR(FIND(M$4,NieStac!$R15))=FALSE(),IF(ISERR(FIND(CONCATENATE(M$4,"+"),NieStac!$R15))=FALSE(),IF(ISERR(FIND(CONCATENATE(M$4,"++"),NieStac!$R15))=FALSE(),IF(ISERR(FIND(CONCATENATE(M$4,"+++"),NieStac!$R15))=FALSE(),"+++","++"),"+")," ")," ")</f>
        <v xml:space="preserve"> </v>
      </c>
      <c r="N8" s="198" t="str">
        <f>IF(ISERR(FIND(N$4,NieStac!$R15))=FALSE(),IF(ISERR(FIND(CONCATENATE(N$4,"+"),NieStac!$R15))=FALSE(),IF(ISERR(FIND(CONCATENATE(N$4,"++"),NieStac!$R15))=FALSE(),IF(ISERR(FIND(CONCATENATE(N$4,"+++"),NieStac!$R15))=FALSE(),"+++","++"),"+")," ")," ")</f>
        <v xml:space="preserve"> </v>
      </c>
      <c r="O8" s="198" t="str">
        <f>IF(ISERR(FIND(O$4,NieStac!$R15))=FALSE(),IF(ISERR(FIND(CONCATENATE(O$4,"+"),NieStac!$R15))=FALSE(),IF(ISERR(FIND(CONCATENATE(O$4,"++"),NieStac!$R15))=FALSE(),IF(ISERR(FIND(CONCATENATE(O$4,"+++"),NieStac!$R15))=FALSE(),"+++","++"),"+")," ")," ")</f>
        <v xml:space="preserve"> </v>
      </c>
      <c r="P8" s="198" t="str">
        <f>IF(ISERR(FIND(P$4,NieStac!$R15))=FALSE(),IF(ISERR(FIND(CONCATENATE(P$4,"+"),NieStac!$R15))=FALSE(),IF(ISERR(FIND(CONCATENATE(P$4,"++"),NieStac!$R15))=FALSE(),IF(ISERR(FIND(CONCATENATE(P$4,"+++"),NieStac!$R15))=FALSE(),"+++","++"),"+")," ")," ")</f>
        <v xml:space="preserve"> </v>
      </c>
      <c r="Q8" s="198" t="str">
        <f>IF(ISERR(FIND(Q$4,NieStac!$R15))=FALSE(),IF(ISERR(FIND(CONCATENATE(Q$4,"+"),NieStac!$R15))=FALSE(),IF(ISERR(FIND(CONCATENATE(Q$4,"++"),NieStac!$R15))=FALSE(),IF(ISERR(FIND(CONCATENATE(Q$4,"+++"),NieStac!$R15))=FALSE(),"+++","++"),"+")," ")," ")</f>
        <v xml:space="preserve"> </v>
      </c>
      <c r="R8" s="198" t="str">
        <f>IF(ISERR(FIND(R$4,NieStac!$R15))=FALSE(),IF(ISERR(FIND(CONCATENATE(R$4,"+"),NieStac!$R15))=FALSE(),IF(ISERR(FIND(CONCATENATE(R$4,"++"),NieStac!$R15))=FALSE(),IF(ISERR(FIND(CONCATENATE(R$4,"+++"),NieStac!$R15))=FALSE(),"+++","++"),"+")," ")," ")</f>
        <v xml:space="preserve"> </v>
      </c>
      <c r="S8" s="198" t="str">
        <f>IF(ISERR(FIND(S$4,NieStac!$R15))=FALSE(),IF(ISERR(FIND(CONCATENATE(S$4,"+"),NieStac!$R15))=FALSE(),IF(ISERR(FIND(CONCATENATE(S$4,"++"),NieStac!$R15))=FALSE(),IF(ISERR(FIND(CONCATENATE(S$4,"+++"),NieStac!$R15))=FALSE(),"+++","++"),"+")," ")," ")</f>
        <v xml:space="preserve"> </v>
      </c>
      <c r="T8" s="197" t="str">
        <f>NieStac!$C15</f>
        <v xml:space="preserve">Systemy wizyjne </v>
      </c>
      <c r="U8" s="198" t="str">
        <f>IF(ISERR(FIND(U$4,NieStac!$S15))=FALSE(),IF(ISERR(FIND(CONCATENATE(U$4,"+"),NieStac!$S15))=FALSE(),IF(ISERR(FIND(CONCATENATE(U$4,"++"),NieStac!$S15))=FALSE(),IF(ISERR(FIND(CONCATENATE(U$4,"+++"),NieStac!$S15))=FALSE(),"+++","++"),"+")," ")," ")</f>
        <v xml:space="preserve"> </v>
      </c>
      <c r="V8" s="198" t="str">
        <f>IF(ISERR(FIND(V$4,NieStac!$S15))=FALSE(),IF(ISERR(FIND(CONCATENATE(V$4,"+"),NieStac!$S15))=FALSE(),IF(ISERR(FIND(CONCATENATE(V$4,"++"),NieStac!$S15))=FALSE(),IF(ISERR(FIND(CONCATENATE(V$4,"+++"),NieStac!$S15))=FALSE(),"+++","++"),"+")," ")," ")</f>
        <v xml:space="preserve"> </v>
      </c>
      <c r="W8" s="198" t="str">
        <f>IF(ISERR(FIND(W$4,NieStac!$S15))=FALSE(),IF(ISERR(FIND(CONCATENATE(W$4,"+"),NieStac!$S15))=FALSE(),IF(ISERR(FIND(CONCATENATE(W$4,"++"),NieStac!$S15))=FALSE(),IF(ISERR(FIND(CONCATENATE(W$4,"+++"),NieStac!$S15))=FALSE(),"+++","++"),"+")," ")," ")</f>
        <v xml:space="preserve"> </v>
      </c>
      <c r="X8" s="198" t="str">
        <f>IF(ISERR(FIND(X$4,NieStac!$S15))=FALSE(),IF(ISERR(FIND(CONCATENATE(X$4,"+"),NieStac!$S15))=FALSE(),IF(ISERR(FIND(CONCATENATE(X$4,"++"),NieStac!$S15))=FALSE(),IF(ISERR(FIND(CONCATENATE(X$4,"+++"),NieStac!$S15))=FALSE(),"+++","++"),"+")," ")," ")</f>
        <v xml:space="preserve"> </v>
      </c>
      <c r="Y8" s="198" t="str">
        <f>IF(ISERR(FIND(Y$4,NieStac!$S15))=FALSE(),IF(ISERR(FIND(CONCATENATE(Y$4,"+"),NieStac!$S15))=FALSE(),IF(ISERR(FIND(CONCATENATE(Y$4,"++"),NieStac!$S15))=FALSE(),IF(ISERR(FIND(CONCATENATE(Y$4,"+++"),NieStac!$S15))=FALSE(),"+++","++"),"+")," ")," ")</f>
        <v xml:space="preserve"> </v>
      </c>
      <c r="Z8" s="198" t="str">
        <f>IF(ISERR(FIND(Z$4,NieStac!$S15))=FALSE(),IF(ISERR(FIND(CONCATENATE(Z$4,"+"),NieStac!$S15))=FALSE(),IF(ISERR(FIND(CONCATENATE(Z$4,"++"),NieStac!$S15))=FALSE(),IF(ISERR(FIND(CONCATENATE(Z$4,"+++"),NieStac!$S15))=FALSE(),"+++","++"),"+")," ")," ")</f>
        <v xml:space="preserve"> </v>
      </c>
      <c r="AA8" s="198" t="str">
        <f>IF(ISERR(FIND(AA$4,NieStac!$S15))=FALSE(),IF(ISERR(FIND(CONCATENATE(AA$4,"+"),NieStac!$S15))=FALSE(),IF(ISERR(FIND(CONCATENATE(AA$4,"++"),NieStac!$S15))=FALSE(),IF(ISERR(FIND(CONCATENATE(AA$4,"+++"),NieStac!$S15))=FALSE(),"+++","++"),"+")," ")," ")</f>
        <v xml:space="preserve"> </v>
      </c>
      <c r="AB8" s="198" t="str">
        <f>IF(ISERR(FIND(AB$4,NieStac!$S15))=FALSE(),IF(ISERR(FIND(CONCATENATE(AB$4,"+"),NieStac!$S15))=FALSE(),IF(ISERR(FIND(CONCATENATE(AB$4,"++"),NieStac!$S15))=FALSE(),IF(ISERR(FIND(CONCATENATE(AB$4,"+++"),NieStac!$S15))=FALSE(),"+++","++"),"+")," ")," ")</f>
        <v xml:space="preserve"> </v>
      </c>
      <c r="AC8" s="198" t="str">
        <f>IF(ISERR(FIND(AC$4,NieStac!$S15))=FALSE(),IF(ISERR(FIND(CONCATENATE(AC$4,"+"),NieStac!$S15))=FALSE(),IF(ISERR(FIND(CONCATENATE(AC$4,"++"),NieStac!$S15))=FALSE(),IF(ISERR(FIND(CONCATENATE(AC$4,"+++"),NieStac!$S15))=FALSE(),"+++","++"),"+")," ")," ")</f>
        <v xml:space="preserve"> </v>
      </c>
      <c r="AD8" s="198" t="str">
        <f>IF(ISERR(FIND(AD$4,NieStac!$S15))=FALSE(),IF(ISERR(FIND(CONCATENATE(AD$4,"+"),NieStac!$S15))=FALSE(),IF(ISERR(FIND(CONCATENATE(AD$4,"++"),NieStac!$S15))=FALSE(),IF(ISERR(FIND(CONCATENATE(AD$4,"+++"),NieStac!$S15))=FALSE(),"+++","++"),"+")," ")," ")</f>
        <v xml:space="preserve"> </v>
      </c>
      <c r="AE8" s="198" t="str">
        <f>IF(ISERR(FIND(AE$4,NieStac!$S15))=FALSE(),IF(ISERR(FIND(CONCATENATE(AE$4,"+"),NieStac!$S15))=FALSE(),IF(ISERR(FIND(CONCATENATE(AE$4,"++"),NieStac!$S15))=FALSE(),IF(ISERR(FIND(CONCATENATE(AE$4,"+++"),NieStac!$S15))=FALSE(),"+++","++"),"+")," ")," ")</f>
        <v>+</v>
      </c>
      <c r="AF8" s="198" t="str">
        <f>IF(ISERR(FIND(AF$4,NieStac!$S15))=FALSE(),IF(ISERR(FIND(CONCATENATE(AF$4,"+"),NieStac!$S15))=FALSE(),IF(ISERR(FIND(CONCATENATE(AF$4,"++"),NieStac!$S15))=FALSE(),IF(ISERR(FIND(CONCATENATE(AF$4,"+++"),NieStac!$S15))=FALSE(),"+++","++"),"+")," ")," ")</f>
        <v xml:space="preserve"> </v>
      </c>
      <c r="AG8" s="198" t="str">
        <f>IF(ISERR(FIND(AG$4,NieStac!$S15))=FALSE(),IF(ISERR(FIND(CONCATENATE(AG$4,"+"),NieStac!$S15))=FALSE(),IF(ISERR(FIND(CONCATENATE(AG$4,"++"),NieStac!$S15))=FALSE(),IF(ISERR(FIND(CONCATENATE(AG$4,"+++"),NieStac!$S15))=FALSE(),"+++","++"),"+")," ")," ")</f>
        <v>+</v>
      </c>
      <c r="AH8" s="198" t="str">
        <f>IF(ISERR(FIND(AH$4,NieStac!$S15))=FALSE(),IF(ISERR(FIND(CONCATENATE(AH$4,"+"),NieStac!$S15))=FALSE(),IF(ISERR(FIND(CONCATENATE(AH$4,"++"),NieStac!$S15))=FALSE(),IF(ISERR(FIND(CONCATENATE(AH$4,"+++"),NieStac!$S15))=FALSE(),"+++","++"),"+")," ")," ")</f>
        <v xml:space="preserve"> </v>
      </c>
      <c r="AI8" s="198" t="str">
        <f>IF(ISERR(FIND(AI$4,NieStac!$S15))=FALSE(),IF(ISERR(FIND(CONCATENATE(AI$4,"+"),NieStac!$S15))=FALSE(),IF(ISERR(FIND(CONCATENATE(AI$4,"++"),NieStac!$S15))=FALSE(),IF(ISERR(FIND(CONCATENATE(AI$4,"+++"),NieStac!$S15))=FALSE(),"+++","++"),"+")," ")," ")</f>
        <v xml:space="preserve"> </v>
      </c>
      <c r="AJ8" s="198" t="str">
        <f>IF(ISERR(FIND(AJ$4,NieStac!$S15))=FALSE(),IF(ISERR(FIND(CONCATENATE(AJ$4,"+"),NieStac!$S15))=FALSE(),IF(ISERR(FIND(CONCATENATE(AJ$4,"++"),NieStac!$S15))=FALSE(),IF(ISERR(FIND(CONCATENATE(AJ$4,"+++"),NieStac!$S15))=FALSE(),"+++","++"),"+")," ")," ")</f>
        <v xml:space="preserve"> </v>
      </c>
      <c r="AK8" s="198" t="str">
        <f>IF(ISERR(FIND(AK$4,NieStac!$S15))=FALSE(),IF(ISERR(FIND(CONCATENATE(AK$4,"+"),NieStac!$S15))=FALSE(),IF(ISERR(FIND(CONCATENATE(AK$4,"++"),NieStac!$S15))=FALSE(),IF(ISERR(FIND(CONCATENATE(AK$4,"+++"),NieStac!$S15))=FALSE(),"+++","++"),"+")," ")," ")</f>
        <v xml:space="preserve"> </v>
      </c>
      <c r="AL8" s="198" t="str">
        <f>IF(ISERR(FIND(AL$4,NieStac!$S15))=FALSE(),IF(ISERR(FIND(CONCATENATE(AL$4,"+"),NieStac!$S15))=FALSE(),IF(ISERR(FIND(CONCATENATE(AL$4,"++"),NieStac!$S15))=FALSE(),IF(ISERR(FIND(CONCATENATE(AL$4,"+++"),NieStac!$S15))=FALSE(),"+++","++"),"+")," ")," ")</f>
        <v xml:space="preserve"> </v>
      </c>
      <c r="AM8" s="198" t="str">
        <f>IF(ISERR(FIND(AM$4,NieStac!$S15))=FALSE(),IF(ISERR(FIND(CONCATENATE(AM$4,"+"),NieStac!$S15))=FALSE(),IF(ISERR(FIND(CONCATENATE(AM$4,"++"),NieStac!$S15))=FALSE(),IF(ISERR(FIND(CONCATENATE(AM$4,"+++"),NieStac!$S15))=FALSE(),"+++","++"),"+")," ")," ")</f>
        <v xml:space="preserve"> </v>
      </c>
      <c r="AN8" s="198" t="str">
        <f>IF(ISERR(FIND(AN$4,NieStac!$S15))=FALSE(),IF(ISERR(FIND(CONCATENATE(AN$4,"+"),NieStac!$S15))=FALSE(),IF(ISERR(FIND(CONCATENATE(AN$4,"++"),NieStac!$S15))=FALSE(),IF(ISERR(FIND(CONCATENATE(AN$4,"+++"),NieStac!$S15))=FALSE(),"+++","++"),"+")," ")," ")</f>
        <v xml:space="preserve"> </v>
      </c>
      <c r="AO8" s="198" t="str">
        <f>IF(ISERR(FIND(AO$4,NieStac!$S15))=FALSE(),IF(ISERR(FIND(CONCATENATE(AO$4,"+"),NieStac!$S15))=FALSE(),IF(ISERR(FIND(CONCATENATE(AO$4,"++"),NieStac!$S15))=FALSE(),IF(ISERR(FIND(CONCATENATE(AO$4,"+++"),NieStac!$S15))=FALSE(),"+++","++"),"+")," ")," ")</f>
        <v xml:space="preserve"> </v>
      </c>
      <c r="AP8" s="198" t="str">
        <f>IF(ISERR(FIND(AP$4,NieStac!$S15))=FALSE(),IF(ISERR(FIND(CONCATENATE(AP$4,"+"),NieStac!$S15))=FALSE(),IF(ISERR(FIND(CONCATENATE(AP$4,"++"),NieStac!$S15))=FALSE(),IF(ISERR(FIND(CONCATENATE(AP$4,"+++"),NieStac!$S15))=FALSE(),"+++","++"),"+")," ")," ")</f>
        <v xml:space="preserve"> </v>
      </c>
      <c r="AQ8" s="198" t="str">
        <f>IF(ISERR(FIND(AQ$4,NieStac!$S15))=FALSE(),IF(ISERR(FIND(CONCATENATE(AQ$4,"+"),NieStac!$S15))=FALSE(),IF(ISERR(FIND(CONCATENATE(AQ$4,"++"),NieStac!$S15))=FALSE(),IF(ISERR(FIND(CONCATENATE(AQ$4,"+++"),NieStac!$S15))=FALSE(),"+++","++"),"+")," ")," ")</f>
        <v xml:space="preserve"> </v>
      </c>
      <c r="AR8" s="198" t="str">
        <f>IF(ISERR(FIND(AR$4,NieStac!$S15))=FALSE(),IF(ISERR(FIND(CONCATENATE(AR$4,"+"),NieStac!$S15))=FALSE(),IF(ISERR(FIND(CONCATENATE(AR$4,"++"),NieStac!$S15))=FALSE(),IF(ISERR(FIND(CONCATENATE(AR$4,"+++"),NieStac!$S15))=FALSE(),"+++","++"),"+")," ")," ")</f>
        <v xml:space="preserve"> </v>
      </c>
      <c r="AS8" s="198" t="str">
        <f>IF(ISERR(FIND(AS$4,NieStac!$S15))=FALSE(),IF(ISERR(FIND(CONCATENATE(AS$4,"+"),NieStac!$S15))=FALSE(),IF(ISERR(FIND(CONCATENATE(AS$4,"++"),NieStac!$S15))=FALSE(),IF(ISERR(FIND(CONCATENATE(AS$4,"+++"),NieStac!$S15))=FALSE(),"+++","++"),"+")," ")," ")</f>
        <v xml:space="preserve"> </v>
      </c>
      <c r="AT8" s="198" t="str">
        <f>IF(ISERR(FIND(AT$4,NieStac!$S15))=FALSE(),IF(ISERR(FIND(CONCATENATE(AT$4,"+"),NieStac!$S15))=FALSE(),IF(ISERR(FIND(CONCATENATE(AT$4,"++"),NieStac!$S15))=FALSE(),IF(ISERR(FIND(CONCATENATE(AT$4,"+++"),NieStac!$S15))=FALSE(),"+++","++"),"+")," ")," ")</f>
        <v xml:space="preserve"> </v>
      </c>
      <c r="AU8" s="198" t="str">
        <f>IF(ISERR(FIND(AU$4,NieStac!$S15))=FALSE(),IF(ISERR(FIND(CONCATENATE(AU$4,"+"),NieStac!$S15))=FALSE(),IF(ISERR(FIND(CONCATENATE(AU$4,"++"),NieStac!$S15))=FALSE(),IF(ISERR(FIND(CONCATENATE(AU$4,"+++"),NieStac!$S15))=FALSE(),"+++","++"),"+")," ")," ")</f>
        <v xml:space="preserve"> </v>
      </c>
      <c r="AV8" s="197" t="str">
        <f>NieStac!$C15</f>
        <v xml:space="preserve">Systemy wizyjne </v>
      </c>
      <c r="AW8" s="198" t="str">
        <f>IF(ISERR(FIND(AW$4,NieStac!$T15))=FALSE(),IF(ISERR(FIND(CONCATENATE(AW$4,"+"),NieStac!$T15))=FALSE(),IF(ISERR(FIND(CONCATENATE(AW$4,"++"),NieStac!$T15))=FALSE(),IF(ISERR(FIND(CONCATENATE(AW$4,"+++"),NieStac!$T15))=FALSE(),"+++","++"),"+")," ")," ")</f>
        <v xml:space="preserve"> </v>
      </c>
      <c r="AX8" s="198" t="str">
        <f>IF(ISERR(FIND(AX$4,NieStac!$T15))=FALSE(),IF(ISERR(FIND(CONCATENATE(AX$4,"+"),NieStac!$T15))=FALSE(),IF(ISERR(FIND(CONCATENATE(AX$4,"++"),NieStac!$T15))=FALSE(),IF(ISERR(FIND(CONCATENATE(AX$4,"+++"),NieStac!$T15))=FALSE(),"+++","++"),"+")," ")," ")</f>
        <v xml:space="preserve"> </v>
      </c>
      <c r="AY8" s="198" t="str">
        <f>IF(ISERR(FIND(AY$4,NieStac!$T15))=FALSE(),IF(ISERR(FIND(CONCATENATE(AY$4,"+"),NieStac!$T15))=FALSE(),IF(ISERR(FIND(CONCATENATE(AY$4,"++"),NieStac!$T15))=FALSE(),IF(ISERR(FIND(CONCATENATE(AY$4,"+++"),NieStac!$T15))=FALSE(),"+++","++"),"+")," ")," ")</f>
        <v xml:space="preserve"> </v>
      </c>
      <c r="AZ8" s="198" t="str">
        <f>IF(ISERR(FIND(AZ$4,NieStac!$T15))=FALSE(),IF(ISERR(FIND(CONCATENATE(AZ$4,"+"),NieStac!$T15))=FALSE(),IF(ISERR(FIND(CONCATENATE(AZ$4,"++"),NieStac!$T15))=FALSE(),IF(ISERR(FIND(CONCATENATE(AZ$4,"+++"),NieStac!$T15))=FALSE(),"+++","++"),"+")," ")," ")</f>
        <v>+</v>
      </c>
      <c r="BA8" s="198" t="str">
        <f>IF(ISERR(FIND(BA$4,NieStac!$T15))=FALSE(),IF(ISERR(FIND(CONCATENATE(BA$4,"+"),NieStac!$T15))=FALSE(),IF(ISERR(FIND(CONCATENATE(BA$4,"++"),NieStac!$T15))=FALSE(),IF(ISERR(FIND(CONCATENATE(BA$4,"+++"),NieStac!$T15))=FALSE(),"+++","++"),"+")," ")," ")</f>
        <v xml:space="preserve"> </v>
      </c>
      <c r="BB8" s="198" t="str">
        <f>IF(ISERR(FIND(BB$4,NieStac!$T15))=FALSE(),IF(ISERR(FIND(CONCATENATE(BB$4,"+"),NieStac!$T15))=FALSE(),IF(ISERR(FIND(CONCATENATE(BB$4,"++"),NieStac!$T15))=FALSE(),IF(ISERR(FIND(CONCATENATE(BB$4,"+++"),NieStac!$T15))=FALSE(),"+++","++"),"+")," ")," ")</f>
        <v xml:space="preserve"> </v>
      </c>
    </row>
    <row r="9" spans="1:54" ht="12.75">
      <c r="A9" s="197" t="str">
        <f>NieStac!$C16</f>
        <v>Sztuczna inteligencja w robotyce</v>
      </c>
      <c r="B9" s="198" t="str">
        <f>IF(ISERR(FIND(B$4,NieStac!$R16))=FALSE(),IF(ISERR(FIND(CONCATENATE(B$4,"+"),NieStac!$R16))=FALSE(),IF(ISERR(FIND(CONCATENATE(B$4,"++"),NieStac!$R16))=FALSE(),IF(ISERR(FIND(CONCATENATE(B$4,"+++"),NieStac!$R16))=FALSE(),"+++","++"),"+")," ")," ")</f>
        <v xml:space="preserve"> </v>
      </c>
      <c r="C9" s="198" t="str">
        <f>IF(ISERR(FIND(C$4,NieStac!$R16))=FALSE(),IF(ISERR(FIND(CONCATENATE(C$4,"+"),NieStac!$R16))=FALSE(),IF(ISERR(FIND(CONCATENATE(C$4,"++"),NieStac!$R16))=FALSE(),IF(ISERR(FIND(CONCATENATE(C$4,"+++"),NieStac!$R16))=FALSE(),"+++","++"),"+")," ")," ")</f>
        <v>+</v>
      </c>
      <c r="D9" s="198" t="str">
        <f>IF(ISERR(FIND(D$4,NieStac!$R16))=FALSE(),IF(ISERR(FIND(CONCATENATE(D$4,"+"),NieStac!$R16))=FALSE(),IF(ISERR(FIND(CONCATENATE(D$4,"++"),NieStac!$R16))=FALSE(),IF(ISERR(FIND(CONCATENATE(D$4,"+++"),NieStac!$R16))=FALSE(),"+++","++"),"+")," ")," ")</f>
        <v xml:space="preserve"> </v>
      </c>
      <c r="E9" s="198" t="str">
        <f>IF(ISERR(FIND(E$4,NieStac!$R16))=FALSE(),IF(ISERR(FIND(CONCATENATE(E$4,"+"),NieStac!$R16))=FALSE(),IF(ISERR(FIND(CONCATENATE(E$4,"++"),NieStac!$R16))=FALSE(),IF(ISERR(FIND(CONCATENATE(E$4,"+++"),NieStac!$R16))=FALSE(),"+++","++"),"+")," ")," ")</f>
        <v xml:space="preserve"> </v>
      </c>
      <c r="F9" s="198" t="str">
        <f>IF(ISERR(FIND(F$4,NieStac!$R16))=FALSE(),IF(ISERR(FIND(CONCATENATE(F$4,"+"),NieStac!$R16))=FALSE(),IF(ISERR(FIND(CONCATENATE(F$4,"++"),NieStac!$R16))=FALSE(),IF(ISERR(FIND(CONCATENATE(F$4,"+++"),NieStac!$R16))=FALSE(),"+++","++"),"+")," ")," ")</f>
        <v xml:space="preserve"> </v>
      </c>
      <c r="G9" s="198" t="str">
        <f>IF(ISERR(FIND(G$4,NieStac!$R16))=FALSE(),IF(ISERR(FIND(CONCATENATE(G$4,"+"),NieStac!$R16))=FALSE(),IF(ISERR(FIND(CONCATENATE(G$4,"++"),NieStac!$R16))=FALSE(),IF(ISERR(FIND(CONCATENATE(G$4,"+++"),NieStac!$R16))=FALSE(),"+++","++"),"+")," ")," ")</f>
        <v xml:space="preserve"> </v>
      </c>
      <c r="H9" s="198" t="str">
        <f>IF(ISERR(FIND(H$4,NieStac!$R16))=FALSE(),IF(ISERR(FIND(CONCATENATE(H$4,"+"),NieStac!$R16))=FALSE(),IF(ISERR(FIND(CONCATENATE(H$4,"++"),NieStac!$R16))=FALSE(),IF(ISERR(FIND(CONCATENATE(H$4,"+++"),NieStac!$R16))=FALSE(),"+++","++"),"+")," ")," ")</f>
        <v xml:space="preserve"> </v>
      </c>
      <c r="I9" s="198" t="str">
        <f>IF(ISERR(FIND(I$4,NieStac!$R16))=FALSE(),IF(ISERR(FIND(CONCATENATE(I$4,"+"),NieStac!$R16))=FALSE(),IF(ISERR(FIND(CONCATENATE(I$4,"++"),NieStac!$R16))=FALSE(),IF(ISERR(FIND(CONCATENATE(I$4,"+++"),NieStac!$R16))=FALSE(),"+++","++"),"+")," ")," ")</f>
        <v xml:space="preserve"> </v>
      </c>
      <c r="J9" s="198" t="str">
        <f>IF(ISERR(FIND(J$4,NieStac!$R16))=FALSE(),IF(ISERR(FIND(CONCATENATE(J$4,"+"),NieStac!$R16))=FALSE(),IF(ISERR(FIND(CONCATENATE(J$4,"++"),NieStac!$R16))=FALSE(),IF(ISERR(FIND(CONCATENATE(J$4,"+++"),NieStac!$R16))=FALSE(),"+++","++"),"+")," ")," ")</f>
        <v>+</v>
      </c>
      <c r="K9" s="198" t="str">
        <f>IF(ISERR(FIND(K$4,NieStac!$R16))=FALSE(),IF(ISERR(FIND(CONCATENATE(K$4,"+"),NieStac!$R16))=FALSE(),IF(ISERR(FIND(CONCATENATE(K$4,"++"),NieStac!$R16))=FALSE(),IF(ISERR(FIND(CONCATENATE(K$4,"+++"),NieStac!$R16))=FALSE(),"+++","++"),"+")," ")," ")</f>
        <v xml:space="preserve"> </v>
      </c>
      <c r="L9" s="198" t="str">
        <f>IF(ISERR(FIND(L$4,NieStac!$R16))=FALSE(),IF(ISERR(FIND(CONCATENATE(L$4,"+"),NieStac!$R16))=FALSE(),IF(ISERR(FIND(CONCATENATE(L$4,"++"),NieStac!$R16))=FALSE(),IF(ISERR(FIND(CONCATENATE(L$4,"+++"),NieStac!$R16))=FALSE(),"+++","++"),"+")," ")," ")</f>
        <v xml:space="preserve"> </v>
      </c>
      <c r="M9" s="198" t="str">
        <f>IF(ISERR(FIND(M$4,NieStac!$R16))=FALSE(),IF(ISERR(FIND(CONCATENATE(M$4,"+"),NieStac!$R16))=FALSE(),IF(ISERR(FIND(CONCATENATE(M$4,"++"),NieStac!$R16))=FALSE(),IF(ISERR(FIND(CONCATENATE(M$4,"+++"),NieStac!$R16))=FALSE(),"+++","++"),"+")," ")," ")</f>
        <v xml:space="preserve"> </v>
      </c>
      <c r="N9" s="198" t="str">
        <f>IF(ISERR(FIND(N$4,NieStac!$R16))=FALSE(),IF(ISERR(FIND(CONCATENATE(N$4,"+"),NieStac!$R16))=FALSE(),IF(ISERR(FIND(CONCATENATE(N$4,"++"),NieStac!$R16))=FALSE(),IF(ISERR(FIND(CONCATENATE(N$4,"+++"),NieStac!$R16))=FALSE(),"+++","++"),"+")," ")," ")</f>
        <v xml:space="preserve"> </v>
      </c>
      <c r="O9" s="198" t="str">
        <f>IF(ISERR(FIND(O$4,NieStac!$R16))=FALSE(),IF(ISERR(FIND(CONCATENATE(O$4,"+"),NieStac!$R16))=FALSE(),IF(ISERR(FIND(CONCATENATE(O$4,"++"),NieStac!$R16))=FALSE(),IF(ISERR(FIND(CONCATENATE(O$4,"+++"),NieStac!$R16))=FALSE(),"+++","++"),"+")," ")," ")</f>
        <v xml:space="preserve"> </v>
      </c>
      <c r="P9" s="198" t="str">
        <f>IF(ISERR(FIND(P$4,NieStac!$R16))=FALSE(),IF(ISERR(FIND(CONCATENATE(P$4,"+"),NieStac!$R16))=FALSE(),IF(ISERR(FIND(CONCATENATE(P$4,"++"),NieStac!$R16))=FALSE(),IF(ISERR(FIND(CONCATENATE(P$4,"+++"),NieStac!$R16))=FALSE(),"+++","++"),"+")," ")," ")</f>
        <v xml:space="preserve"> </v>
      </c>
      <c r="Q9" s="198" t="str">
        <f>IF(ISERR(FIND(Q$4,NieStac!$R16))=FALSE(),IF(ISERR(FIND(CONCATENATE(Q$4,"+"),NieStac!$R16))=FALSE(),IF(ISERR(FIND(CONCATENATE(Q$4,"++"),NieStac!$R16))=FALSE(),IF(ISERR(FIND(CONCATENATE(Q$4,"+++"),NieStac!$R16))=FALSE(),"+++","++"),"+")," ")," ")</f>
        <v xml:space="preserve"> </v>
      </c>
      <c r="R9" s="198" t="str">
        <f>IF(ISERR(FIND(R$4,NieStac!$R16))=FALSE(),IF(ISERR(FIND(CONCATENATE(R$4,"+"),NieStac!$R16))=FALSE(),IF(ISERR(FIND(CONCATENATE(R$4,"++"),NieStac!$R16))=FALSE(),IF(ISERR(FIND(CONCATENATE(R$4,"+++"),NieStac!$R16))=FALSE(),"+++","++"),"+")," ")," ")</f>
        <v xml:space="preserve"> </v>
      </c>
      <c r="S9" s="198" t="str">
        <f>IF(ISERR(FIND(S$4,NieStac!$R16))=FALSE(),IF(ISERR(FIND(CONCATENATE(S$4,"+"),NieStac!$R16))=FALSE(),IF(ISERR(FIND(CONCATENATE(S$4,"++"),NieStac!$R16))=FALSE(),IF(ISERR(FIND(CONCATENATE(S$4,"+++"),NieStac!$R16))=FALSE(),"+++","++"),"+")," ")," ")</f>
        <v xml:space="preserve"> </v>
      </c>
      <c r="T9" s="197" t="str">
        <f>NieStac!$C16</f>
        <v>Sztuczna inteligencja w robotyce</v>
      </c>
      <c r="U9" s="198" t="str">
        <f>IF(ISERR(FIND(U$4,NieStac!$S16))=FALSE(),IF(ISERR(FIND(CONCATENATE(U$4,"+"),NieStac!$S16))=FALSE(),IF(ISERR(FIND(CONCATENATE(U$4,"++"),NieStac!$S16))=FALSE(),IF(ISERR(FIND(CONCATENATE(U$4,"+++"),NieStac!$S16))=FALSE(),"+++","++"),"+")," ")," ")</f>
        <v xml:space="preserve"> </v>
      </c>
      <c r="V9" s="198" t="str">
        <f>IF(ISERR(FIND(V$4,NieStac!$S16))=FALSE(),IF(ISERR(FIND(CONCATENATE(V$4,"+"),NieStac!$S16))=FALSE(),IF(ISERR(FIND(CONCATENATE(V$4,"++"),NieStac!$S16))=FALSE(),IF(ISERR(FIND(CONCATENATE(V$4,"+++"),NieStac!$S16))=FALSE(),"+++","++"),"+")," ")," ")</f>
        <v xml:space="preserve"> </v>
      </c>
      <c r="W9" s="198" t="str">
        <f>IF(ISERR(FIND(W$4,NieStac!$S16))=FALSE(),IF(ISERR(FIND(CONCATENATE(W$4,"+"),NieStac!$S16))=FALSE(),IF(ISERR(FIND(CONCATENATE(W$4,"++"),NieStac!$S16))=FALSE(),IF(ISERR(FIND(CONCATENATE(W$4,"+++"),NieStac!$S16))=FALSE(),"+++","++"),"+")," ")," ")</f>
        <v xml:space="preserve"> </v>
      </c>
      <c r="X9" s="198" t="str">
        <f>IF(ISERR(FIND(X$4,NieStac!$S16))=FALSE(),IF(ISERR(FIND(CONCATENATE(X$4,"+"),NieStac!$S16))=FALSE(),IF(ISERR(FIND(CONCATENATE(X$4,"++"),NieStac!$S16))=FALSE(),IF(ISERR(FIND(CONCATENATE(X$4,"+++"),NieStac!$S16))=FALSE(),"+++","++"),"+")," ")," ")</f>
        <v xml:space="preserve"> </v>
      </c>
      <c r="Y9" s="198" t="str">
        <f>IF(ISERR(FIND(Y$4,NieStac!$S16))=FALSE(),IF(ISERR(FIND(CONCATENATE(Y$4,"+"),NieStac!$S16))=FALSE(),IF(ISERR(FIND(CONCATENATE(Y$4,"++"),NieStac!$S16))=FALSE(),IF(ISERR(FIND(CONCATENATE(Y$4,"+++"),NieStac!$S16))=FALSE(),"+++","++"),"+")," ")," ")</f>
        <v xml:space="preserve"> </v>
      </c>
      <c r="Z9" s="198" t="str">
        <f>IF(ISERR(FIND(Z$4,NieStac!$S16))=FALSE(),IF(ISERR(FIND(CONCATENATE(Z$4,"+"),NieStac!$S16))=FALSE(),IF(ISERR(FIND(CONCATENATE(Z$4,"++"),NieStac!$S16))=FALSE(),IF(ISERR(FIND(CONCATENATE(Z$4,"+++"),NieStac!$S16))=FALSE(),"+++","++"),"+")," ")," ")</f>
        <v xml:space="preserve"> </v>
      </c>
      <c r="AA9" s="198" t="str">
        <f>IF(ISERR(FIND(AA$4,NieStac!$S16))=FALSE(),IF(ISERR(FIND(CONCATENATE(AA$4,"+"),NieStac!$S16))=FALSE(),IF(ISERR(FIND(CONCATENATE(AA$4,"++"),NieStac!$S16))=FALSE(),IF(ISERR(FIND(CONCATENATE(AA$4,"+++"),NieStac!$S16))=FALSE(),"+++","++"),"+")," ")," ")</f>
        <v xml:space="preserve"> </v>
      </c>
      <c r="AB9" s="198" t="str">
        <f>IF(ISERR(FIND(AB$4,NieStac!$S16))=FALSE(),IF(ISERR(FIND(CONCATENATE(AB$4,"+"),NieStac!$S16))=FALSE(),IF(ISERR(FIND(CONCATENATE(AB$4,"++"),NieStac!$S16))=FALSE(),IF(ISERR(FIND(CONCATENATE(AB$4,"+++"),NieStac!$S16))=FALSE(),"+++","++"),"+")," ")," ")</f>
        <v xml:space="preserve"> </v>
      </c>
      <c r="AC9" s="198" t="str">
        <f>IF(ISERR(FIND(AC$4,NieStac!$S16))=FALSE(),IF(ISERR(FIND(CONCATENATE(AC$4,"+"),NieStac!$S16))=FALSE(),IF(ISERR(FIND(CONCATENATE(AC$4,"++"),NieStac!$S16))=FALSE(),IF(ISERR(FIND(CONCATENATE(AC$4,"+++"),NieStac!$S16))=FALSE(),"+++","++"),"+")," ")," ")</f>
        <v xml:space="preserve"> </v>
      </c>
      <c r="AD9" s="198" t="str">
        <f>IF(ISERR(FIND(AD$4,NieStac!$S16))=FALSE(),IF(ISERR(FIND(CONCATENATE(AD$4,"+"),NieStac!$S16))=FALSE(),IF(ISERR(FIND(CONCATENATE(AD$4,"++"),NieStac!$S16))=FALSE(),IF(ISERR(FIND(CONCATENATE(AD$4,"+++"),NieStac!$S16))=FALSE(),"+++","++"),"+")," ")," ")</f>
        <v>+</v>
      </c>
      <c r="AE9" s="198" t="str">
        <f>IF(ISERR(FIND(AE$4,NieStac!$S16))=FALSE(),IF(ISERR(FIND(CONCATENATE(AE$4,"+"),NieStac!$S16))=FALSE(),IF(ISERR(FIND(CONCATENATE(AE$4,"++"),NieStac!$S16))=FALSE(),IF(ISERR(FIND(CONCATENATE(AE$4,"+++"),NieStac!$S16))=FALSE(),"+++","++"),"+")," ")," ")</f>
        <v xml:space="preserve"> </v>
      </c>
      <c r="AF9" s="198" t="str">
        <f>IF(ISERR(FIND(AF$4,NieStac!$S16))=FALSE(),IF(ISERR(FIND(CONCATENATE(AF$4,"+"),NieStac!$S16))=FALSE(),IF(ISERR(FIND(CONCATENATE(AF$4,"++"),NieStac!$S16))=FALSE(),IF(ISERR(FIND(CONCATENATE(AF$4,"+++"),NieStac!$S16))=FALSE(),"+++","++"),"+")," ")," ")</f>
        <v xml:space="preserve"> </v>
      </c>
      <c r="AG9" s="198" t="str">
        <f>IF(ISERR(FIND(AG$4,NieStac!$S16))=FALSE(),IF(ISERR(FIND(CONCATENATE(AG$4,"+"),NieStac!$S16))=FALSE(),IF(ISERR(FIND(CONCATENATE(AG$4,"++"),NieStac!$S16))=FALSE(),IF(ISERR(FIND(CONCATENATE(AG$4,"+++"),NieStac!$S16))=FALSE(),"+++","++"),"+")," ")," ")</f>
        <v xml:space="preserve"> </v>
      </c>
      <c r="AH9" s="198" t="str">
        <f>IF(ISERR(FIND(AH$4,NieStac!$S16))=FALSE(),IF(ISERR(FIND(CONCATENATE(AH$4,"+"),NieStac!$S16))=FALSE(),IF(ISERR(FIND(CONCATENATE(AH$4,"++"),NieStac!$S16))=FALSE(),IF(ISERR(FIND(CONCATENATE(AH$4,"+++"),NieStac!$S16))=FALSE(),"+++","++"),"+")," ")," ")</f>
        <v xml:space="preserve"> </v>
      </c>
      <c r="AI9" s="198" t="str">
        <f>IF(ISERR(FIND(AI$4,NieStac!$S16))=FALSE(),IF(ISERR(FIND(CONCATENATE(AI$4,"+"),NieStac!$S16))=FALSE(),IF(ISERR(FIND(CONCATENATE(AI$4,"++"),NieStac!$S16))=FALSE(),IF(ISERR(FIND(CONCATENATE(AI$4,"+++"),NieStac!$S16))=FALSE(),"+++","++"),"+")," ")," ")</f>
        <v xml:space="preserve"> </v>
      </c>
      <c r="AJ9" s="198" t="str">
        <f>IF(ISERR(FIND(AJ$4,NieStac!$S16))=FALSE(),IF(ISERR(FIND(CONCATENATE(AJ$4,"+"),NieStac!$S16))=FALSE(),IF(ISERR(FIND(CONCATENATE(AJ$4,"++"),NieStac!$S16))=FALSE(),IF(ISERR(FIND(CONCATENATE(AJ$4,"+++"),NieStac!$S16))=FALSE(),"+++","++"),"+")," ")," ")</f>
        <v xml:space="preserve"> </v>
      </c>
      <c r="AK9" s="198" t="str">
        <f>IF(ISERR(FIND(AK$4,NieStac!$S16))=FALSE(),IF(ISERR(FIND(CONCATENATE(AK$4,"+"),NieStac!$S16))=FALSE(),IF(ISERR(FIND(CONCATENATE(AK$4,"++"),NieStac!$S16))=FALSE(),IF(ISERR(FIND(CONCATENATE(AK$4,"+++"),NieStac!$S16))=FALSE(),"+++","++"),"+")," ")," ")</f>
        <v xml:space="preserve"> </v>
      </c>
      <c r="AL9" s="198" t="str">
        <f>IF(ISERR(FIND(AL$4,NieStac!$S16))=FALSE(),IF(ISERR(FIND(CONCATENATE(AL$4,"+"),NieStac!$S16))=FALSE(),IF(ISERR(FIND(CONCATENATE(AL$4,"++"),NieStac!$S16))=FALSE(),IF(ISERR(FIND(CONCATENATE(AL$4,"+++"),NieStac!$S16))=FALSE(),"+++","++"),"+")," ")," ")</f>
        <v xml:space="preserve"> </v>
      </c>
      <c r="AM9" s="198" t="str">
        <f>IF(ISERR(FIND(AM$4,NieStac!$S16))=FALSE(),IF(ISERR(FIND(CONCATENATE(AM$4,"+"),NieStac!$S16))=FALSE(),IF(ISERR(FIND(CONCATENATE(AM$4,"++"),NieStac!$S16))=FALSE(),IF(ISERR(FIND(CONCATENATE(AM$4,"+++"),NieStac!$S16))=FALSE(),"+++","++"),"+")," ")," ")</f>
        <v xml:space="preserve"> </v>
      </c>
      <c r="AN9" s="198" t="str">
        <f>IF(ISERR(FIND(AN$4,NieStac!$S16))=FALSE(),IF(ISERR(FIND(CONCATENATE(AN$4,"+"),NieStac!$S16))=FALSE(),IF(ISERR(FIND(CONCATENATE(AN$4,"++"),NieStac!$S16))=FALSE(),IF(ISERR(FIND(CONCATENATE(AN$4,"+++"),NieStac!$S16))=FALSE(),"+++","++"),"+")," ")," ")</f>
        <v xml:space="preserve"> </v>
      </c>
      <c r="AO9" s="198" t="str">
        <f>IF(ISERR(FIND(AO$4,NieStac!$S16))=FALSE(),IF(ISERR(FIND(CONCATENATE(AO$4,"+"),NieStac!$S16))=FALSE(),IF(ISERR(FIND(CONCATENATE(AO$4,"++"),NieStac!$S16))=FALSE(),IF(ISERR(FIND(CONCATENATE(AO$4,"+++"),NieStac!$S16))=FALSE(),"+++","++"),"+")," ")," ")</f>
        <v xml:space="preserve"> </v>
      </c>
      <c r="AP9" s="198" t="str">
        <f>IF(ISERR(FIND(AP$4,NieStac!$S16))=FALSE(),IF(ISERR(FIND(CONCATENATE(AP$4,"+"),NieStac!$S16))=FALSE(),IF(ISERR(FIND(CONCATENATE(AP$4,"++"),NieStac!$S16))=FALSE(),IF(ISERR(FIND(CONCATENATE(AP$4,"+++"),NieStac!$S16))=FALSE(),"+++","++"),"+")," ")," ")</f>
        <v xml:space="preserve"> </v>
      </c>
      <c r="AQ9" s="198" t="str">
        <f>IF(ISERR(FIND(AQ$4,NieStac!$S16))=FALSE(),IF(ISERR(FIND(CONCATENATE(AQ$4,"+"),NieStac!$S16))=FALSE(),IF(ISERR(FIND(CONCATENATE(AQ$4,"++"),NieStac!$S16))=FALSE(),IF(ISERR(FIND(CONCATENATE(AQ$4,"+++"),NieStac!$S16))=FALSE(),"+++","++"),"+")," ")," ")</f>
        <v xml:space="preserve"> </v>
      </c>
      <c r="AR9" s="198" t="str">
        <f>IF(ISERR(FIND(AR$4,NieStac!$S16))=FALSE(),IF(ISERR(FIND(CONCATENATE(AR$4,"+"),NieStac!$S16))=FALSE(),IF(ISERR(FIND(CONCATENATE(AR$4,"++"),NieStac!$S16))=FALSE(),IF(ISERR(FIND(CONCATENATE(AR$4,"+++"),NieStac!$S16))=FALSE(),"+++","++"),"+")," ")," ")</f>
        <v xml:space="preserve"> </v>
      </c>
      <c r="AS9" s="198" t="str">
        <f>IF(ISERR(FIND(AS$4,NieStac!$S16))=FALSE(),IF(ISERR(FIND(CONCATENATE(AS$4,"+"),NieStac!$S16))=FALSE(),IF(ISERR(FIND(CONCATENATE(AS$4,"++"),NieStac!$S16))=FALSE(),IF(ISERR(FIND(CONCATENATE(AS$4,"+++"),NieStac!$S16))=FALSE(),"+++","++"),"+")," ")," ")</f>
        <v>+</v>
      </c>
      <c r="AT9" s="198" t="str">
        <f>IF(ISERR(FIND(AT$4,NieStac!$S16))=FALSE(),IF(ISERR(FIND(CONCATENATE(AT$4,"+"),NieStac!$S16))=FALSE(),IF(ISERR(FIND(CONCATENATE(AT$4,"++"),NieStac!$S16))=FALSE(),IF(ISERR(FIND(CONCATENATE(AT$4,"+++"),NieStac!$S16))=FALSE(),"+++","++"),"+")," ")," ")</f>
        <v>+</v>
      </c>
      <c r="AU9" s="198" t="str">
        <f>IF(ISERR(FIND(AU$4,NieStac!$S16))=FALSE(),IF(ISERR(FIND(CONCATENATE(AU$4,"+"),NieStac!$S16))=FALSE(),IF(ISERR(FIND(CONCATENATE(AU$4,"++"),NieStac!$S16))=FALSE(),IF(ISERR(FIND(CONCATENATE(AU$4,"+++"),NieStac!$S16))=FALSE(),"+++","++"),"+")," ")," ")</f>
        <v xml:space="preserve"> </v>
      </c>
      <c r="AV9" s="197" t="str">
        <f>NieStac!$C16</f>
        <v>Sztuczna inteligencja w robotyce</v>
      </c>
      <c r="AW9" s="198" t="str">
        <f>IF(ISERR(FIND(AW$4,NieStac!$T16))=FALSE(),IF(ISERR(FIND(CONCATENATE(AW$4,"+"),NieStac!$T16))=FALSE(),IF(ISERR(FIND(CONCATENATE(AW$4,"++"),NieStac!$T16))=FALSE(),IF(ISERR(FIND(CONCATENATE(AW$4,"+++"),NieStac!$T16))=FALSE(),"+++","++"),"+")," ")," ")</f>
        <v>+</v>
      </c>
      <c r="AX9" s="198" t="str">
        <f>IF(ISERR(FIND(AX$4,NieStac!$T16))=FALSE(),IF(ISERR(FIND(CONCATENATE(AX$4,"+"),NieStac!$T16))=FALSE(),IF(ISERR(FIND(CONCATENATE(AX$4,"++"),NieStac!$T16))=FALSE(),IF(ISERR(FIND(CONCATENATE(AX$4,"+++"),NieStac!$T16))=FALSE(),"+++","++"),"+")," ")," ")</f>
        <v xml:space="preserve"> </v>
      </c>
      <c r="AY9" s="198" t="str">
        <f>IF(ISERR(FIND(AY$4,NieStac!$T16))=FALSE(),IF(ISERR(FIND(CONCATENATE(AY$4,"+"),NieStac!$T16))=FALSE(),IF(ISERR(FIND(CONCATENATE(AY$4,"++"),NieStac!$T16))=FALSE(),IF(ISERR(FIND(CONCATENATE(AY$4,"+++"),NieStac!$T16))=FALSE(),"+++","++"),"+")," ")," ")</f>
        <v xml:space="preserve"> </v>
      </c>
      <c r="AZ9" s="198" t="str">
        <f>IF(ISERR(FIND(AZ$4,NieStac!$T16))=FALSE(),IF(ISERR(FIND(CONCATENATE(AZ$4,"+"),NieStac!$T16))=FALSE(),IF(ISERR(FIND(CONCATENATE(AZ$4,"++"),NieStac!$T16))=FALSE(),IF(ISERR(FIND(CONCATENATE(AZ$4,"+++"),NieStac!$T16))=FALSE(),"+++","++"),"+")," ")," ")</f>
        <v xml:space="preserve"> </v>
      </c>
      <c r="BA9" s="198" t="str">
        <f>IF(ISERR(FIND(BA$4,NieStac!$T16))=FALSE(),IF(ISERR(FIND(CONCATENATE(BA$4,"+"),NieStac!$T16))=FALSE(),IF(ISERR(FIND(CONCATENATE(BA$4,"++"),NieStac!$T16))=FALSE(),IF(ISERR(FIND(CONCATENATE(BA$4,"+++"),NieStac!$T16))=FALSE(),"+++","++"),"+")," ")," ")</f>
        <v xml:space="preserve"> </v>
      </c>
      <c r="BB9" s="198" t="str">
        <f>IF(ISERR(FIND(BB$4,NieStac!$T16))=FALSE(),IF(ISERR(FIND(CONCATENATE(BB$4,"+"),NieStac!$T16))=FALSE(),IF(ISERR(FIND(CONCATENATE(BB$4,"++"),NieStac!$T16))=FALSE(),IF(ISERR(FIND(CONCATENATE(BB$4,"+++"),NieStac!$T16))=FALSE(),"+++","++"),"+")," ")," ")</f>
        <v xml:space="preserve"> </v>
      </c>
    </row>
    <row r="10" spans="1:54" ht="12.75">
      <c r="A10" s="197" t="str">
        <f>NieStac!$C17</f>
        <v>Wybrane zagadnienia uczenia maszynowego</v>
      </c>
      <c r="B10" s="198" t="str">
        <f>IF(ISERR(FIND(B$4,NieStac!$R17))=FALSE(),IF(ISERR(FIND(CONCATENATE(B$4,"+"),NieStac!$R17))=FALSE(),IF(ISERR(FIND(CONCATENATE(B$4,"++"),NieStac!$R17))=FALSE(),IF(ISERR(FIND(CONCATENATE(B$4,"+++"),NieStac!$R17))=FALSE(),"+++","++"),"+")," ")," ")</f>
        <v>+</v>
      </c>
      <c r="C10" s="198" t="str">
        <f>IF(ISERR(FIND(C$4,NieStac!$R17))=FALSE(),IF(ISERR(FIND(CONCATENATE(C$4,"+"),NieStac!$R17))=FALSE(),IF(ISERR(FIND(CONCATENATE(C$4,"++"),NieStac!$R17))=FALSE(),IF(ISERR(FIND(CONCATENATE(C$4,"+++"),NieStac!$R17))=FALSE(),"+++","++"),"+")," ")," ")</f>
        <v>+</v>
      </c>
      <c r="D10" s="198" t="str">
        <f>IF(ISERR(FIND(D$4,NieStac!$R17))=FALSE(),IF(ISERR(FIND(CONCATENATE(D$4,"+"),NieStac!$R17))=FALSE(),IF(ISERR(FIND(CONCATENATE(D$4,"++"),NieStac!$R17))=FALSE(),IF(ISERR(FIND(CONCATENATE(D$4,"+++"),NieStac!$R17))=FALSE(),"+++","++"),"+")," ")," ")</f>
        <v xml:space="preserve"> </v>
      </c>
      <c r="E10" s="198" t="str">
        <f>IF(ISERR(FIND(E$4,NieStac!$R17))=FALSE(),IF(ISERR(FIND(CONCATENATE(E$4,"+"),NieStac!$R17))=FALSE(),IF(ISERR(FIND(CONCATENATE(E$4,"++"),NieStac!$R17))=FALSE(),IF(ISERR(FIND(CONCATENATE(E$4,"+++"),NieStac!$R17))=FALSE(),"+++","++"),"+")," ")," ")</f>
        <v xml:space="preserve"> </v>
      </c>
      <c r="F10" s="198" t="str">
        <f>IF(ISERR(FIND(F$4,NieStac!$R17))=FALSE(),IF(ISERR(FIND(CONCATENATE(F$4,"+"),NieStac!$R17))=FALSE(),IF(ISERR(FIND(CONCATENATE(F$4,"++"),NieStac!$R17))=FALSE(),IF(ISERR(FIND(CONCATENATE(F$4,"+++"),NieStac!$R17))=FALSE(),"+++","++"),"+")," ")," ")</f>
        <v xml:space="preserve"> </v>
      </c>
      <c r="G10" s="198" t="str">
        <f>IF(ISERR(FIND(G$4,NieStac!$R17))=FALSE(),IF(ISERR(FIND(CONCATENATE(G$4,"+"),NieStac!$R17))=FALSE(),IF(ISERR(FIND(CONCATENATE(G$4,"++"),NieStac!$R17))=FALSE(),IF(ISERR(FIND(CONCATENATE(G$4,"+++"),NieStac!$R17))=FALSE(),"+++","++"),"+")," ")," ")</f>
        <v xml:space="preserve"> </v>
      </c>
      <c r="H10" s="198" t="str">
        <f>IF(ISERR(FIND(H$4,NieStac!$R17))=FALSE(),IF(ISERR(FIND(CONCATENATE(H$4,"+"),NieStac!$R17))=FALSE(),IF(ISERR(FIND(CONCATENATE(H$4,"++"),NieStac!$R17))=FALSE(),IF(ISERR(FIND(CONCATENATE(H$4,"+++"),NieStac!$R17))=FALSE(),"+++","++"),"+")," ")," ")</f>
        <v xml:space="preserve"> </v>
      </c>
      <c r="I10" s="198" t="str">
        <f>IF(ISERR(FIND(I$4,NieStac!$R17))=FALSE(),IF(ISERR(FIND(CONCATENATE(I$4,"+"),NieStac!$R17))=FALSE(),IF(ISERR(FIND(CONCATENATE(I$4,"++"),NieStac!$R17))=FALSE(),IF(ISERR(FIND(CONCATENATE(I$4,"+++"),NieStac!$R17))=FALSE(),"+++","++"),"+")," ")," ")</f>
        <v xml:space="preserve"> </v>
      </c>
      <c r="J10" s="198" t="str">
        <f>IF(ISERR(FIND(J$4,NieStac!$R17))=FALSE(),IF(ISERR(FIND(CONCATENATE(J$4,"+"),NieStac!$R17))=FALSE(),IF(ISERR(FIND(CONCATENATE(J$4,"++"),NieStac!$R17))=FALSE(),IF(ISERR(FIND(CONCATENATE(J$4,"+++"),NieStac!$R17))=FALSE(),"+++","++"),"+")," ")," ")</f>
        <v>+</v>
      </c>
      <c r="K10" s="198" t="str">
        <f>IF(ISERR(FIND(K$4,NieStac!$R17))=FALSE(),IF(ISERR(FIND(CONCATENATE(K$4,"+"),NieStac!$R17))=FALSE(),IF(ISERR(FIND(CONCATENATE(K$4,"++"),NieStac!$R17))=FALSE(),IF(ISERR(FIND(CONCATENATE(K$4,"+++"),NieStac!$R17))=FALSE(),"+++","++"),"+")," ")," ")</f>
        <v xml:space="preserve"> </v>
      </c>
      <c r="L10" s="198" t="str">
        <f>IF(ISERR(FIND(L$4,NieStac!$R17))=FALSE(),IF(ISERR(FIND(CONCATENATE(L$4,"+"),NieStac!$R17))=FALSE(),IF(ISERR(FIND(CONCATENATE(L$4,"++"),NieStac!$R17))=FALSE(),IF(ISERR(FIND(CONCATENATE(L$4,"+++"),NieStac!$R17))=FALSE(),"+++","++"),"+")," ")," ")</f>
        <v xml:space="preserve"> </v>
      </c>
      <c r="M10" s="198" t="str">
        <f>IF(ISERR(FIND(M$4,NieStac!$R17))=FALSE(),IF(ISERR(FIND(CONCATENATE(M$4,"+"),NieStac!$R17))=FALSE(),IF(ISERR(FIND(CONCATENATE(M$4,"++"),NieStac!$R17))=FALSE(),IF(ISERR(FIND(CONCATENATE(M$4,"+++"),NieStac!$R17))=FALSE(),"+++","++"),"+")," ")," ")</f>
        <v xml:space="preserve"> </v>
      </c>
      <c r="N10" s="198" t="str">
        <f>IF(ISERR(FIND(N$4,NieStac!$R17))=FALSE(),IF(ISERR(FIND(CONCATENATE(N$4,"+"),NieStac!$R17))=FALSE(),IF(ISERR(FIND(CONCATENATE(N$4,"++"),NieStac!$R17))=FALSE(),IF(ISERR(FIND(CONCATENATE(N$4,"+++"),NieStac!$R17))=FALSE(),"+++","++"),"+")," ")," ")</f>
        <v xml:space="preserve"> </v>
      </c>
      <c r="O10" s="198" t="str">
        <f>IF(ISERR(FIND(O$4,NieStac!$R17))=FALSE(),IF(ISERR(FIND(CONCATENATE(O$4,"+"),NieStac!$R17))=FALSE(),IF(ISERR(FIND(CONCATENATE(O$4,"++"),NieStac!$R17))=FALSE(),IF(ISERR(FIND(CONCATENATE(O$4,"+++"),NieStac!$R17))=FALSE(),"+++","++"),"+")," ")," ")</f>
        <v xml:space="preserve"> </v>
      </c>
      <c r="P10" s="198" t="str">
        <f>IF(ISERR(FIND(P$4,NieStac!$R17))=FALSE(),IF(ISERR(FIND(CONCATENATE(P$4,"+"),NieStac!$R17))=FALSE(),IF(ISERR(FIND(CONCATENATE(P$4,"++"),NieStac!$R17))=FALSE(),IF(ISERR(FIND(CONCATENATE(P$4,"+++"),NieStac!$R17))=FALSE(),"+++","++"),"+")," ")," ")</f>
        <v xml:space="preserve"> </v>
      </c>
      <c r="Q10" s="198" t="str">
        <f>IF(ISERR(FIND(Q$4,NieStac!$R17))=FALSE(),IF(ISERR(FIND(CONCATENATE(Q$4,"+"),NieStac!$R17))=FALSE(),IF(ISERR(FIND(CONCATENATE(Q$4,"++"),NieStac!$R17))=FALSE(),IF(ISERR(FIND(CONCATENATE(Q$4,"+++"),NieStac!$R17))=FALSE(),"+++","++"),"+")," ")," ")</f>
        <v xml:space="preserve"> </v>
      </c>
      <c r="R10" s="198" t="str">
        <f>IF(ISERR(FIND(R$4,NieStac!$R17))=FALSE(),IF(ISERR(FIND(CONCATENATE(R$4,"+"),NieStac!$R17))=FALSE(),IF(ISERR(FIND(CONCATENATE(R$4,"++"),NieStac!$R17))=FALSE(),IF(ISERR(FIND(CONCATENATE(R$4,"+++"),NieStac!$R17))=FALSE(),"+++","++"),"+")," ")," ")</f>
        <v xml:space="preserve"> </v>
      </c>
      <c r="S10" s="198" t="str">
        <f>IF(ISERR(FIND(S$4,NieStac!$R17))=FALSE(),IF(ISERR(FIND(CONCATENATE(S$4,"+"),NieStac!$R17))=FALSE(),IF(ISERR(FIND(CONCATENATE(S$4,"++"),NieStac!$R17))=FALSE(),IF(ISERR(FIND(CONCATENATE(S$4,"+++"),NieStac!$R17))=FALSE(),"+++","++"),"+")," ")," ")</f>
        <v xml:space="preserve"> </v>
      </c>
      <c r="T10" s="197" t="str">
        <f>NieStac!$C17</f>
        <v>Wybrane zagadnienia uczenia maszynowego</v>
      </c>
      <c r="U10" s="198" t="str">
        <f>IF(ISERR(FIND(U$4,NieStac!$S17))=FALSE(),IF(ISERR(FIND(CONCATENATE(U$4,"+"),NieStac!$S17))=FALSE(),IF(ISERR(FIND(CONCATENATE(U$4,"++"),NieStac!$S17))=FALSE(),IF(ISERR(FIND(CONCATENATE(U$4,"+++"),NieStac!$S17))=FALSE(),"+++","++"),"+")," ")," ")</f>
        <v xml:space="preserve"> </v>
      </c>
      <c r="V10" s="198" t="str">
        <f>IF(ISERR(FIND(V$4,NieStac!$S17))=FALSE(),IF(ISERR(FIND(CONCATENATE(V$4,"+"),NieStac!$S17))=FALSE(),IF(ISERR(FIND(CONCATENATE(V$4,"++"),NieStac!$S17))=FALSE(),IF(ISERR(FIND(CONCATENATE(V$4,"+++"),NieStac!$S17))=FALSE(),"+++","++"),"+")," ")," ")</f>
        <v xml:space="preserve"> </v>
      </c>
      <c r="W10" s="198" t="str">
        <f>IF(ISERR(FIND(W$4,NieStac!$S17))=FALSE(),IF(ISERR(FIND(CONCATENATE(W$4,"+"),NieStac!$S17))=FALSE(),IF(ISERR(FIND(CONCATENATE(W$4,"++"),NieStac!$S17))=FALSE(),IF(ISERR(FIND(CONCATENATE(W$4,"+++"),NieStac!$S17))=FALSE(),"+++","++"),"+")," ")," ")</f>
        <v xml:space="preserve"> </v>
      </c>
      <c r="X10" s="198" t="str">
        <f>IF(ISERR(FIND(X$4,NieStac!$S17))=FALSE(),IF(ISERR(FIND(CONCATENATE(X$4,"+"),NieStac!$S17))=FALSE(),IF(ISERR(FIND(CONCATENATE(X$4,"++"),NieStac!$S17))=FALSE(),IF(ISERR(FIND(CONCATENATE(X$4,"+++"),NieStac!$S17))=FALSE(),"+++","++"),"+")," ")," ")</f>
        <v xml:space="preserve"> </v>
      </c>
      <c r="Y10" s="198" t="str">
        <f>IF(ISERR(FIND(Y$4,NieStac!$S17))=FALSE(),IF(ISERR(FIND(CONCATENATE(Y$4,"+"),NieStac!$S17))=FALSE(),IF(ISERR(FIND(CONCATENATE(Y$4,"++"),NieStac!$S17))=FALSE(),IF(ISERR(FIND(CONCATENATE(Y$4,"+++"),NieStac!$S17))=FALSE(),"+++","++"),"+")," ")," ")</f>
        <v xml:space="preserve"> </v>
      </c>
      <c r="Z10" s="198" t="str">
        <f>IF(ISERR(FIND(Z$4,NieStac!$S17))=FALSE(),IF(ISERR(FIND(CONCATENATE(Z$4,"+"),NieStac!$S17))=FALSE(),IF(ISERR(FIND(CONCATENATE(Z$4,"++"),NieStac!$S17))=FALSE(),IF(ISERR(FIND(CONCATENATE(Z$4,"+++"),NieStac!$S17))=FALSE(),"+++","++"),"+")," ")," ")</f>
        <v xml:space="preserve"> </v>
      </c>
      <c r="AA10" s="198" t="str">
        <f>IF(ISERR(FIND(AA$4,NieStac!$S17))=FALSE(),IF(ISERR(FIND(CONCATENATE(AA$4,"+"),NieStac!$S17))=FALSE(),IF(ISERR(FIND(CONCATENATE(AA$4,"++"),NieStac!$S17))=FALSE(),IF(ISERR(FIND(CONCATENATE(AA$4,"+++"),NieStac!$S17))=FALSE(),"+++","++"),"+")," ")," ")</f>
        <v xml:space="preserve"> </v>
      </c>
      <c r="AB10" s="198" t="str">
        <f>IF(ISERR(FIND(AB$4,NieStac!$S17))=FALSE(),IF(ISERR(FIND(CONCATENATE(AB$4,"+"),NieStac!$S17))=FALSE(),IF(ISERR(FIND(CONCATENATE(AB$4,"++"),NieStac!$S17))=FALSE(),IF(ISERR(FIND(CONCATENATE(AB$4,"+++"),NieStac!$S17))=FALSE(),"+++","++"),"+")," ")," ")</f>
        <v xml:space="preserve"> </v>
      </c>
      <c r="AC10" s="198" t="str">
        <f>IF(ISERR(FIND(AC$4,NieStac!$S17))=FALSE(),IF(ISERR(FIND(CONCATENATE(AC$4,"+"),NieStac!$S17))=FALSE(),IF(ISERR(FIND(CONCATENATE(AC$4,"++"),NieStac!$S17))=FALSE(),IF(ISERR(FIND(CONCATENATE(AC$4,"+++"),NieStac!$S17))=FALSE(),"+++","++"),"+")," ")," ")</f>
        <v xml:space="preserve"> </v>
      </c>
      <c r="AD10" s="198" t="str">
        <f>IF(ISERR(FIND(AD$4,NieStac!$S17))=FALSE(),IF(ISERR(FIND(CONCATENATE(AD$4,"+"),NieStac!$S17))=FALSE(),IF(ISERR(FIND(CONCATENATE(AD$4,"++"),NieStac!$S17))=FALSE(),IF(ISERR(FIND(CONCATENATE(AD$4,"+++"),NieStac!$S17))=FALSE(),"+++","++"),"+")," ")," ")</f>
        <v>+</v>
      </c>
      <c r="AE10" s="198" t="str">
        <f>IF(ISERR(FIND(AE$4,NieStac!$S17))=FALSE(),IF(ISERR(FIND(CONCATENATE(AE$4,"+"),NieStac!$S17))=FALSE(),IF(ISERR(FIND(CONCATENATE(AE$4,"++"),NieStac!$S17))=FALSE(),IF(ISERR(FIND(CONCATENATE(AE$4,"+++"),NieStac!$S17))=FALSE(),"+++","++"),"+")," ")," ")</f>
        <v xml:space="preserve"> </v>
      </c>
      <c r="AF10" s="198" t="str">
        <f>IF(ISERR(FIND(AF$4,NieStac!$S17))=FALSE(),IF(ISERR(FIND(CONCATENATE(AF$4,"+"),NieStac!$S17))=FALSE(),IF(ISERR(FIND(CONCATENATE(AF$4,"++"),NieStac!$S17))=FALSE(),IF(ISERR(FIND(CONCATENATE(AF$4,"+++"),NieStac!$S17))=FALSE(),"+++","++"),"+")," ")," ")</f>
        <v xml:space="preserve"> </v>
      </c>
      <c r="AG10" s="198" t="str">
        <f>IF(ISERR(FIND(AG$4,NieStac!$S17))=FALSE(),IF(ISERR(FIND(CONCATENATE(AG$4,"+"),NieStac!$S17))=FALSE(),IF(ISERR(FIND(CONCATENATE(AG$4,"++"),NieStac!$S17))=FALSE(),IF(ISERR(FIND(CONCATENATE(AG$4,"+++"),NieStac!$S17))=FALSE(),"+++","++"),"+")," ")," ")</f>
        <v xml:space="preserve"> </v>
      </c>
      <c r="AH10" s="198" t="str">
        <f>IF(ISERR(FIND(AH$4,NieStac!$S17))=FALSE(),IF(ISERR(FIND(CONCATENATE(AH$4,"+"),NieStac!$S17))=FALSE(),IF(ISERR(FIND(CONCATENATE(AH$4,"++"),NieStac!$S17))=FALSE(),IF(ISERR(FIND(CONCATENATE(AH$4,"+++"),NieStac!$S17))=FALSE(),"+++","++"),"+")," ")," ")</f>
        <v xml:space="preserve"> </v>
      </c>
      <c r="AI10" s="198" t="str">
        <f>IF(ISERR(FIND(AI$4,NieStac!$S17))=FALSE(),IF(ISERR(FIND(CONCATENATE(AI$4,"+"),NieStac!$S17))=FALSE(),IF(ISERR(FIND(CONCATENATE(AI$4,"++"),NieStac!$S17))=FALSE(),IF(ISERR(FIND(CONCATENATE(AI$4,"+++"),NieStac!$S17))=FALSE(),"+++","++"),"+")," ")," ")</f>
        <v xml:space="preserve"> </v>
      </c>
      <c r="AJ10" s="198" t="str">
        <f>IF(ISERR(FIND(AJ$4,NieStac!$S17))=FALSE(),IF(ISERR(FIND(CONCATENATE(AJ$4,"+"),NieStac!$S17))=FALSE(),IF(ISERR(FIND(CONCATENATE(AJ$4,"++"),NieStac!$S17))=FALSE(),IF(ISERR(FIND(CONCATENATE(AJ$4,"+++"),NieStac!$S17))=FALSE(),"+++","++"),"+")," ")," ")</f>
        <v xml:space="preserve"> </v>
      </c>
      <c r="AK10" s="198" t="str">
        <f>IF(ISERR(FIND(AK$4,NieStac!$S17))=FALSE(),IF(ISERR(FIND(CONCATENATE(AK$4,"+"),NieStac!$S17))=FALSE(),IF(ISERR(FIND(CONCATENATE(AK$4,"++"),NieStac!$S17))=FALSE(),IF(ISERR(FIND(CONCATENATE(AK$4,"+++"),NieStac!$S17))=FALSE(),"+++","++"),"+")," ")," ")</f>
        <v xml:space="preserve"> </v>
      </c>
      <c r="AL10" s="198" t="str">
        <f>IF(ISERR(FIND(AL$4,NieStac!$S17))=FALSE(),IF(ISERR(FIND(CONCATENATE(AL$4,"+"),NieStac!$S17))=FALSE(),IF(ISERR(FIND(CONCATENATE(AL$4,"++"),NieStac!$S17))=FALSE(),IF(ISERR(FIND(CONCATENATE(AL$4,"+++"),NieStac!$S17))=FALSE(),"+++","++"),"+")," ")," ")</f>
        <v xml:space="preserve"> </v>
      </c>
      <c r="AM10" s="198" t="str">
        <f>IF(ISERR(FIND(AM$4,NieStac!$S17))=FALSE(),IF(ISERR(FIND(CONCATENATE(AM$4,"+"),NieStac!$S17))=FALSE(),IF(ISERR(FIND(CONCATENATE(AM$4,"++"),NieStac!$S17))=FALSE(),IF(ISERR(FIND(CONCATENATE(AM$4,"+++"),NieStac!$S17))=FALSE(),"+++","++"),"+")," ")," ")</f>
        <v xml:space="preserve"> </v>
      </c>
      <c r="AN10" s="198" t="str">
        <f>IF(ISERR(FIND(AN$4,NieStac!$S17))=FALSE(),IF(ISERR(FIND(CONCATENATE(AN$4,"+"),NieStac!$S17))=FALSE(),IF(ISERR(FIND(CONCATENATE(AN$4,"++"),NieStac!$S17))=FALSE(),IF(ISERR(FIND(CONCATENATE(AN$4,"+++"),NieStac!$S17))=FALSE(),"+++","++"),"+")," ")," ")</f>
        <v xml:space="preserve"> </v>
      </c>
      <c r="AO10" s="198" t="str">
        <f>IF(ISERR(FIND(AO$4,NieStac!$S17))=FALSE(),IF(ISERR(FIND(CONCATENATE(AO$4,"+"),NieStac!$S17))=FALSE(),IF(ISERR(FIND(CONCATENATE(AO$4,"++"),NieStac!$S17))=FALSE(),IF(ISERR(FIND(CONCATENATE(AO$4,"+++"),NieStac!$S17))=FALSE(),"+++","++"),"+")," ")," ")</f>
        <v xml:space="preserve"> </v>
      </c>
      <c r="AP10" s="198" t="str">
        <f>IF(ISERR(FIND(AP$4,NieStac!$S17))=FALSE(),IF(ISERR(FIND(CONCATENATE(AP$4,"+"),NieStac!$S17))=FALSE(),IF(ISERR(FIND(CONCATENATE(AP$4,"++"),NieStac!$S17))=FALSE(),IF(ISERR(FIND(CONCATENATE(AP$4,"+++"),NieStac!$S17))=FALSE(),"+++","++"),"+")," ")," ")</f>
        <v>+</v>
      </c>
      <c r="AQ10" s="198" t="str">
        <f>IF(ISERR(FIND(AQ$4,NieStac!$S17))=FALSE(),IF(ISERR(FIND(CONCATENATE(AQ$4,"+"),NieStac!$S17))=FALSE(),IF(ISERR(FIND(CONCATENATE(AQ$4,"++"),NieStac!$S17))=FALSE(),IF(ISERR(FIND(CONCATENATE(AQ$4,"+++"),NieStac!$S17))=FALSE(),"+++","++"),"+")," ")," ")</f>
        <v xml:space="preserve"> </v>
      </c>
      <c r="AR10" s="198" t="str">
        <f>IF(ISERR(FIND(AR$4,NieStac!$S17))=FALSE(),IF(ISERR(FIND(CONCATENATE(AR$4,"+"),NieStac!$S17))=FALSE(),IF(ISERR(FIND(CONCATENATE(AR$4,"++"),NieStac!$S17))=FALSE(),IF(ISERR(FIND(CONCATENATE(AR$4,"+++"),NieStac!$S17))=FALSE(),"+++","++"),"+")," ")," ")</f>
        <v xml:space="preserve"> </v>
      </c>
      <c r="AS10" s="198" t="str">
        <f>IF(ISERR(FIND(AS$4,NieStac!$S17))=FALSE(),IF(ISERR(FIND(CONCATENATE(AS$4,"+"),NieStac!$S17))=FALSE(),IF(ISERR(FIND(CONCATENATE(AS$4,"++"),NieStac!$S17))=FALSE(),IF(ISERR(FIND(CONCATENATE(AS$4,"+++"),NieStac!$S17))=FALSE(),"+++","++"),"+")," ")," ")</f>
        <v>+</v>
      </c>
      <c r="AT10" s="198" t="str">
        <f>IF(ISERR(FIND(AT$4,NieStac!$S17))=FALSE(),IF(ISERR(FIND(CONCATENATE(AT$4,"+"),NieStac!$S17))=FALSE(),IF(ISERR(FIND(CONCATENATE(AT$4,"++"),NieStac!$S17))=FALSE(),IF(ISERR(FIND(CONCATENATE(AT$4,"+++"),NieStac!$S17))=FALSE(),"+++","++"),"+")," ")," ")</f>
        <v>+</v>
      </c>
      <c r="AU10" s="198" t="str">
        <f>IF(ISERR(FIND(AU$4,NieStac!$S17))=FALSE(),IF(ISERR(FIND(CONCATENATE(AU$4,"+"),NieStac!$S17))=FALSE(),IF(ISERR(FIND(CONCATENATE(AU$4,"++"),NieStac!$S17))=FALSE(),IF(ISERR(FIND(CONCATENATE(AU$4,"+++"),NieStac!$S17))=FALSE(),"+++","++"),"+")," ")," ")</f>
        <v xml:space="preserve"> </v>
      </c>
      <c r="AV10" s="197" t="str">
        <f>NieStac!$C17</f>
        <v>Wybrane zagadnienia uczenia maszynowego</v>
      </c>
      <c r="AW10" s="198" t="str">
        <f>IF(ISERR(FIND(AW$4,NieStac!$T17))=FALSE(),IF(ISERR(FIND(CONCATENATE(AW$4,"+"),NieStac!$T17))=FALSE(),IF(ISERR(FIND(CONCATENATE(AW$4,"++"),NieStac!$T17))=FALSE(),IF(ISERR(FIND(CONCATENATE(AW$4,"+++"),NieStac!$T17))=FALSE(),"+++","++"),"+")," ")," ")</f>
        <v xml:space="preserve"> </v>
      </c>
      <c r="AX10" s="198" t="str">
        <f>IF(ISERR(FIND(AX$4,NieStac!$T17))=FALSE(),IF(ISERR(FIND(CONCATENATE(AX$4,"+"),NieStac!$T17))=FALSE(),IF(ISERR(FIND(CONCATENATE(AX$4,"++"),NieStac!$T17))=FALSE(),IF(ISERR(FIND(CONCATENATE(AX$4,"+++"),NieStac!$T17))=FALSE(),"+++","++"),"+")," ")," ")</f>
        <v xml:space="preserve"> </v>
      </c>
      <c r="AY10" s="198" t="str">
        <f>IF(ISERR(FIND(AY$4,NieStac!$T17))=FALSE(),IF(ISERR(FIND(CONCATENATE(AY$4,"+"),NieStac!$T17))=FALSE(),IF(ISERR(FIND(CONCATENATE(AY$4,"++"),NieStac!$T17))=FALSE(),IF(ISERR(FIND(CONCATENATE(AY$4,"+++"),NieStac!$T17))=FALSE(),"+++","++"),"+")," ")," ")</f>
        <v xml:space="preserve"> </v>
      </c>
      <c r="AZ10" s="198" t="str">
        <f>IF(ISERR(FIND(AZ$4,NieStac!$T17))=FALSE(),IF(ISERR(FIND(CONCATENATE(AZ$4,"+"),NieStac!$T17))=FALSE(),IF(ISERR(FIND(CONCATENATE(AZ$4,"++"),NieStac!$T17))=FALSE(),IF(ISERR(FIND(CONCATENATE(AZ$4,"+++"),NieStac!$T17))=FALSE(),"+++","++"),"+")," ")," ")</f>
        <v>+</v>
      </c>
      <c r="BA10" s="198" t="str">
        <f>IF(ISERR(FIND(BA$4,NieStac!$T17))=FALSE(),IF(ISERR(FIND(CONCATENATE(BA$4,"+"),NieStac!$T17))=FALSE(),IF(ISERR(FIND(CONCATENATE(BA$4,"++"),NieStac!$T17))=FALSE(),IF(ISERR(FIND(CONCATENATE(BA$4,"+++"),NieStac!$T17))=FALSE(),"+++","++"),"+")," ")," ")</f>
        <v xml:space="preserve"> </v>
      </c>
      <c r="BB10" s="198" t="str">
        <f>IF(ISERR(FIND(BB$4,NieStac!$T17))=FALSE(),IF(ISERR(FIND(CONCATENATE(BB$4,"+"),NieStac!$T17))=FALSE(),IF(ISERR(FIND(CONCATENATE(BB$4,"++"),NieStac!$T17))=FALSE(),IF(ISERR(FIND(CONCATENATE(BB$4,"+++"),NieStac!$T17))=FALSE(),"+++","++"),"+")," ")," ")</f>
        <v xml:space="preserve"> </v>
      </c>
    </row>
    <row r="11" spans="1:54" ht="25.5">
      <c r="A11" s="197" t="str">
        <f>NieStac!$C18</f>
        <v>Podstawowe narzędzia i metody programowania robotów autonomicznych</v>
      </c>
      <c r="B11" s="198" t="str">
        <f>IF(ISERR(FIND(B$4,NieStac!$R18))=FALSE(),IF(ISERR(FIND(CONCATENATE(B$4,"+"),NieStac!$R18))=FALSE(),IF(ISERR(FIND(CONCATENATE(B$4,"++"),NieStac!$R18))=FALSE(),IF(ISERR(FIND(CONCATENATE(B$4,"+++"),NieStac!$R18))=FALSE(),"+++","++"),"+")," ")," ")</f>
        <v xml:space="preserve"> </v>
      </c>
      <c r="C11" s="198" t="str">
        <f>IF(ISERR(FIND(C$4,NieStac!$R18))=FALSE(),IF(ISERR(FIND(CONCATENATE(C$4,"+"),NieStac!$R18))=FALSE(),IF(ISERR(FIND(CONCATENATE(C$4,"++"),NieStac!$R18))=FALSE(),IF(ISERR(FIND(CONCATENATE(C$4,"+++"),NieStac!$R18))=FALSE(),"+++","++"),"+")," ")," ")</f>
        <v xml:space="preserve"> </v>
      </c>
      <c r="D11" s="198" t="str">
        <f>IF(ISERR(FIND(D$4,NieStac!$R18))=FALSE(),IF(ISERR(FIND(CONCATENATE(D$4,"+"),NieStac!$R18))=FALSE(),IF(ISERR(FIND(CONCATENATE(D$4,"++"),NieStac!$R18))=FALSE(),IF(ISERR(FIND(CONCATENATE(D$4,"+++"),NieStac!$R18))=FALSE(),"+++","++"),"+")," ")," ")</f>
        <v xml:space="preserve"> </v>
      </c>
      <c r="E11" s="198" t="str">
        <f>IF(ISERR(FIND(E$4,NieStac!$R18))=FALSE(),IF(ISERR(FIND(CONCATENATE(E$4,"+"),NieStac!$R18))=FALSE(),IF(ISERR(FIND(CONCATENATE(E$4,"++"),NieStac!$R18))=FALSE(),IF(ISERR(FIND(CONCATENATE(E$4,"+++"),NieStac!$R18))=FALSE(),"+++","++"),"+")," ")," ")</f>
        <v xml:space="preserve"> </v>
      </c>
      <c r="F11" s="198" t="str">
        <f>IF(ISERR(FIND(F$4,NieStac!$R18))=FALSE(),IF(ISERR(FIND(CONCATENATE(F$4,"+"),NieStac!$R18))=FALSE(),IF(ISERR(FIND(CONCATENATE(F$4,"++"),NieStac!$R18))=FALSE(),IF(ISERR(FIND(CONCATENATE(F$4,"+++"),NieStac!$R18))=FALSE(),"+++","++"),"+")," ")," ")</f>
        <v xml:space="preserve"> </v>
      </c>
      <c r="G11" s="198" t="str">
        <f>IF(ISERR(FIND(G$4,NieStac!$R18))=FALSE(),IF(ISERR(FIND(CONCATENATE(G$4,"+"),NieStac!$R18))=FALSE(),IF(ISERR(FIND(CONCATENATE(G$4,"++"),NieStac!$R18))=FALSE(),IF(ISERR(FIND(CONCATENATE(G$4,"+++"),NieStac!$R18))=FALSE(),"+++","++"),"+")," ")," ")</f>
        <v xml:space="preserve"> </v>
      </c>
      <c r="H11" s="198" t="str">
        <f>IF(ISERR(FIND(H$4,NieStac!$R18))=FALSE(),IF(ISERR(FIND(CONCATENATE(H$4,"+"),NieStac!$R18))=FALSE(),IF(ISERR(FIND(CONCATENATE(H$4,"++"),NieStac!$R18))=FALSE(),IF(ISERR(FIND(CONCATENATE(H$4,"+++"),NieStac!$R18))=FALSE(),"+++","++"),"+")," ")," ")</f>
        <v>+</v>
      </c>
      <c r="I11" s="198" t="str">
        <f>IF(ISERR(FIND(I$4,NieStac!$R18))=FALSE(),IF(ISERR(FIND(CONCATENATE(I$4,"+"),NieStac!$R18))=FALSE(),IF(ISERR(FIND(CONCATENATE(I$4,"++"),NieStac!$R18))=FALSE(),IF(ISERR(FIND(CONCATENATE(I$4,"+++"),NieStac!$R18))=FALSE(),"+++","++"),"+")," ")," ")</f>
        <v xml:space="preserve"> </v>
      </c>
      <c r="J11" s="198" t="str">
        <f>IF(ISERR(FIND(J$4,NieStac!$R18))=FALSE(),IF(ISERR(FIND(CONCATENATE(J$4,"+"),NieStac!$R18))=FALSE(),IF(ISERR(FIND(CONCATENATE(J$4,"++"),NieStac!$R18))=FALSE(),IF(ISERR(FIND(CONCATENATE(J$4,"+++"),NieStac!$R18))=FALSE(),"+++","++"),"+")," ")," ")</f>
        <v xml:space="preserve"> </v>
      </c>
      <c r="K11" s="198" t="str">
        <f>IF(ISERR(FIND(K$4,NieStac!$R18))=FALSE(),IF(ISERR(FIND(CONCATENATE(K$4,"+"),NieStac!$R18))=FALSE(),IF(ISERR(FIND(CONCATENATE(K$4,"++"),NieStac!$R18))=FALSE(),IF(ISERR(FIND(CONCATENATE(K$4,"+++"),NieStac!$R18))=FALSE(),"+++","++"),"+")," ")," ")</f>
        <v xml:space="preserve"> </v>
      </c>
      <c r="L11" s="198" t="str">
        <f>IF(ISERR(FIND(L$4,NieStac!$R18))=FALSE(),IF(ISERR(FIND(CONCATENATE(L$4,"+"),NieStac!$R18))=FALSE(),IF(ISERR(FIND(CONCATENATE(L$4,"++"),NieStac!$R18))=FALSE(),IF(ISERR(FIND(CONCATENATE(L$4,"+++"),NieStac!$R18))=FALSE(),"+++","++"),"+")," ")," ")</f>
        <v>+</v>
      </c>
      <c r="M11" s="198" t="str">
        <f>IF(ISERR(FIND(M$4,NieStac!$R18))=FALSE(),IF(ISERR(FIND(CONCATENATE(M$4,"+"),NieStac!$R18))=FALSE(),IF(ISERR(FIND(CONCATENATE(M$4,"++"),NieStac!$R18))=FALSE(),IF(ISERR(FIND(CONCATENATE(M$4,"+++"),NieStac!$R18))=FALSE(),"+++","++"),"+")," ")," ")</f>
        <v xml:space="preserve"> </v>
      </c>
      <c r="N11" s="198" t="str">
        <f>IF(ISERR(FIND(N$4,NieStac!$R18))=FALSE(),IF(ISERR(FIND(CONCATENATE(N$4,"+"),NieStac!$R18))=FALSE(),IF(ISERR(FIND(CONCATENATE(N$4,"++"),NieStac!$R18))=FALSE(),IF(ISERR(FIND(CONCATENATE(N$4,"+++"),NieStac!$R18))=FALSE(),"+++","++"),"+")," ")," ")</f>
        <v>+</v>
      </c>
      <c r="O11" s="198" t="str">
        <f>IF(ISERR(FIND(O$4,NieStac!$R18))=FALSE(),IF(ISERR(FIND(CONCATENATE(O$4,"+"),NieStac!$R18))=FALSE(),IF(ISERR(FIND(CONCATENATE(O$4,"++"),NieStac!$R18))=FALSE(),IF(ISERR(FIND(CONCATENATE(O$4,"+++"),NieStac!$R18))=FALSE(),"+++","++"),"+")," ")," ")</f>
        <v xml:space="preserve"> </v>
      </c>
      <c r="P11" s="198" t="str">
        <f>IF(ISERR(FIND(P$4,NieStac!$R18))=FALSE(),IF(ISERR(FIND(CONCATENATE(P$4,"+"),NieStac!$R18))=FALSE(),IF(ISERR(FIND(CONCATENATE(P$4,"++"),NieStac!$R18))=FALSE(),IF(ISERR(FIND(CONCATENATE(P$4,"+++"),NieStac!$R18))=FALSE(),"+++","++"),"+")," ")," ")</f>
        <v xml:space="preserve"> </v>
      </c>
      <c r="Q11" s="198" t="str">
        <f>IF(ISERR(FIND(Q$4,NieStac!$R18))=FALSE(),IF(ISERR(FIND(CONCATENATE(Q$4,"+"),NieStac!$R18))=FALSE(),IF(ISERR(FIND(CONCATENATE(Q$4,"++"),NieStac!$R18))=FALSE(),IF(ISERR(FIND(CONCATENATE(Q$4,"+++"),NieStac!$R18))=FALSE(),"+++","++"),"+")," ")," ")</f>
        <v xml:space="preserve"> </v>
      </c>
      <c r="R11" s="198" t="str">
        <f>IF(ISERR(FIND(R$4,NieStac!$R18))=FALSE(),IF(ISERR(FIND(CONCATENATE(R$4,"+"),NieStac!$R18))=FALSE(),IF(ISERR(FIND(CONCATENATE(R$4,"++"),NieStac!$R18))=FALSE(),IF(ISERR(FIND(CONCATENATE(R$4,"+++"),NieStac!$R18))=FALSE(),"+++","++"),"+")," ")," ")</f>
        <v xml:space="preserve"> </v>
      </c>
      <c r="S11" s="198" t="str">
        <f>IF(ISERR(FIND(S$4,NieStac!$R18))=FALSE(),IF(ISERR(FIND(CONCATENATE(S$4,"+"),NieStac!$R18))=FALSE(),IF(ISERR(FIND(CONCATENATE(S$4,"++"),NieStac!$R18))=FALSE(),IF(ISERR(FIND(CONCATENATE(S$4,"+++"),NieStac!$R18))=FALSE(),"+++","++"),"+")," ")," ")</f>
        <v xml:space="preserve"> </v>
      </c>
      <c r="T11" s="197" t="str">
        <f>NieStac!$C18</f>
        <v>Podstawowe narzędzia i metody programowania robotów autonomicznych</v>
      </c>
      <c r="U11" s="198" t="str">
        <f>IF(ISERR(FIND(U$4,NieStac!$S18))=FALSE(),IF(ISERR(FIND(CONCATENATE(U$4,"+"),NieStac!$S18))=FALSE(),IF(ISERR(FIND(CONCATENATE(U$4,"++"),NieStac!$S18))=FALSE(),IF(ISERR(FIND(CONCATENATE(U$4,"+++"),NieStac!$S18))=FALSE(),"+++","++"),"+")," ")," ")</f>
        <v xml:space="preserve"> </v>
      </c>
      <c r="V11" s="198" t="str">
        <f>IF(ISERR(FIND(V$4,NieStac!$S18))=FALSE(),IF(ISERR(FIND(CONCATENATE(V$4,"+"),NieStac!$S18))=FALSE(),IF(ISERR(FIND(CONCATENATE(V$4,"++"),NieStac!$S18))=FALSE(),IF(ISERR(FIND(CONCATENATE(V$4,"+++"),NieStac!$S18))=FALSE(),"+++","++"),"+")," ")," ")</f>
        <v xml:space="preserve"> </v>
      </c>
      <c r="W11" s="198" t="str">
        <f>IF(ISERR(FIND(W$4,NieStac!$S18))=FALSE(),IF(ISERR(FIND(CONCATENATE(W$4,"+"),NieStac!$S18))=FALSE(),IF(ISERR(FIND(CONCATENATE(W$4,"++"),NieStac!$S18))=FALSE(),IF(ISERR(FIND(CONCATENATE(W$4,"+++"),NieStac!$S18))=FALSE(),"+++","++"),"+")," ")," ")</f>
        <v xml:space="preserve"> </v>
      </c>
      <c r="X11" s="198" t="str">
        <f>IF(ISERR(FIND(X$4,NieStac!$S18))=FALSE(),IF(ISERR(FIND(CONCATENATE(X$4,"+"),NieStac!$S18))=FALSE(),IF(ISERR(FIND(CONCATENATE(X$4,"++"),NieStac!$S18))=FALSE(),IF(ISERR(FIND(CONCATENATE(X$4,"+++"),NieStac!$S18))=FALSE(),"+++","++"),"+")," ")," ")</f>
        <v xml:space="preserve"> </v>
      </c>
      <c r="Y11" s="198" t="str">
        <f>IF(ISERR(FIND(Y$4,NieStac!$S18))=FALSE(),IF(ISERR(FIND(CONCATENATE(Y$4,"+"),NieStac!$S18))=FALSE(),IF(ISERR(FIND(CONCATENATE(Y$4,"++"),NieStac!$S18))=FALSE(),IF(ISERR(FIND(CONCATENATE(Y$4,"+++"),NieStac!$S18))=FALSE(),"+++","++"),"+")," ")," ")</f>
        <v xml:space="preserve"> </v>
      </c>
      <c r="Z11" s="198" t="str">
        <f>IF(ISERR(FIND(Z$4,NieStac!$S18))=FALSE(),IF(ISERR(FIND(CONCATENATE(Z$4,"+"),NieStac!$S18))=FALSE(),IF(ISERR(FIND(CONCATENATE(Z$4,"++"),NieStac!$S18))=FALSE(),IF(ISERR(FIND(CONCATENATE(Z$4,"+++"),NieStac!$S18))=FALSE(),"+++","++"),"+")," ")," ")</f>
        <v xml:space="preserve"> </v>
      </c>
      <c r="AA11" s="198" t="str">
        <f>IF(ISERR(FIND(AA$4,NieStac!$S18))=FALSE(),IF(ISERR(FIND(CONCATENATE(AA$4,"+"),NieStac!$S18))=FALSE(),IF(ISERR(FIND(CONCATENATE(AA$4,"++"),NieStac!$S18))=FALSE(),IF(ISERR(FIND(CONCATENATE(AA$4,"+++"),NieStac!$S18))=FALSE(),"+++","++"),"+")," ")," ")</f>
        <v xml:space="preserve"> </v>
      </c>
      <c r="AB11" s="198" t="str">
        <f>IF(ISERR(FIND(AB$4,NieStac!$S18))=FALSE(),IF(ISERR(FIND(CONCATENATE(AB$4,"+"),NieStac!$S18))=FALSE(),IF(ISERR(FIND(CONCATENATE(AB$4,"++"),NieStac!$S18))=FALSE(),IF(ISERR(FIND(CONCATENATE(AB$4,"+++"),NieStac!$S18))=FALSE(),"+++","++"),"+")," ")," ")</f>
        <v>+</v>
      </c>
      <c r="AC11" s="198" t="str">
        <f>IF(ISERR(FIND(AC$4,NieStac!$S18))=FALSE(),IF(ISERR(FIND(CONCATENATE(AC$4,"+"),NieStac!$S18))=FALSE(),IF(ISERR(FIND(CONCATENATE(AC$4,"++"),NieStac!$S18))=FALSE(),IF(ISERR(FIND(CONCATENATE(AC$4,"+++"),NieStac!$S18))=FALSE(),"+++","++"),"+")," ")," ")</f>
        <v xml:space="preserve"> </v>
      </c>
      <c r="AD11" s="198" t="str">
        <f>IF(ISERR(FIND(AD$4,NieStac!$S18))=FALSE(),IF(ISERR(FIND(CONCATENATE(AD$4,"+"),NieStac!$S18))=FALSE(),IF(ISERR(FIND(CONCATENATE(AD$4,"++"),NieStac!$S18))=FALSE(),IF(ISERR(FIND(CONCATENATE(AD$4,"+++"),NieStac!$S18))=FALSE(),"+++","++"),"+")," ")," ")</f>
        <v xml:space="preserve"> </v>
      </c>
      <c r="AE11" s="198" t="str">
        <f>IF(ISERR(FIND(AE$4,NieStac!$S18))=FALSE(),IF(ISERR(FIND(CONCATENATE(AE$4,"+"),NieStac!$S18))=FALSE(),IF(ISERR(FIND(CONCATENATE(AE$4,"++"),NieStac!$S18))=FALSE(),IF(ISERR(FIND(CONCATENATE(AE$4,"+++"),NieStac!$S18))=FALSE(),"+++","++"),"+")," ")," ")</f>
        <v xml:space="preserve"> </v>
      </c>
      <c r="AF11" s="198" t="str">
        <f>IF(ISERR(FIND(AF$4,NieStac!$S18))=FALSE(),IF(ISERR(FIND(CONCATENATE(AF$4,"+"),NieStac!$S18))=FALSE(),IF(ISERR(FIND(CONCATENATE(AF$4,"++"),NieStac!$S18))=FALSE(),IF(ISERR(FIND(CONCATENATE(AF$4,"+++"),NieStac!$S18))=FALSE(),"+++","++"),"+")," ")," ")</f>
        <v>+</v>
      </c>
      <c r="AG11" s="198" t="str">
        <f>IF(ISERR(FIND(AG$4,NieStac!$S18))=FALSE(),IF(ISERR(FIND(CONCATENATE(AG$4,"+"),NieStac!$S18))=FALSE(),IF(ISERR(FIND(CONCATENATE(AG$4,"++"),NieStac!$S18))=FALSE(),IF(ISERR(FIND(CONCATENATE(AG$4,"+++"),NieStac!$S18))=FALSE(),"+++","++"),"+")," ")," ")</f>
        <v xml:space="preserve"> </v>
      </c>
      <c r="AH11" s="198" t="str">
        <f>IF(ISERR(FIND(AH$4,NieStac!$S18))=FALSE(),IF(ISERR(FIND(CONCATENATE(AH$4,"+"),NieStac!$S18))=FALSE(),IF(ISERR(FIND(CONCATENATE(AH$4,"++"),NieStac!$S18))=FALSE(),IF(ISERR(FIND(CONCATENATE(AH$4,"+++"),NieStac!$S18))=FALSE(),"+++","++"),"+")," ")," ")</f>
        <v xml:space="preserve"> </v>
      </c>
      <c r="AI11" s="198" t="str">
        <f>IF(ISERR(FIND(AI$4,NieStac!$S18))=FALSE(),IF(ISERR(FIND(CONCATENATE(AI$4,"+"),NieStac!$S18))=FALSE(),IF(ISERR(FIND(CONCATENATE(AI$4,"++"),NieStac!$S18))=FALSE(),IF(ISERR(FIND(CONCATENATE(AI$4,"+++"),NieStac!$S18))=FALSE(),"+++","++"),"+")," ")," ")</f>
        <v xml:space="preserve"> </v>
      </c>
      <c r="AJ11" s="198" t="str">
        <f>IF(ISERR(FIND(AJ$4,NieStac!$S18))=FALSE(),IF(ISERR(FIND(CONCATENATE(AJ$4,"+"),NieStac!$S18))=FALSE(),IF(ISERR(FIND(CONCATENATE(AJ$4,"++"),NieStac!$S18))=FALSE(),IF(ISERR(FIND(CONCATENATE(AJ$4,"+++"),NieStac!$S18))=FALSE(),"+++","++"),"+")," ")," ")</f>
        <v xml:space="preserve"> </v>
      </c>
      <c r="AK11" s="198" t="str">
        <f>IF(ISERR(FIND(AK$4,NieStac!$S18))=FALSE(),IF(ISERR(FIND(CONCATENATE(AK$4,"+"),NieStac!$S18))=FALSE(),IF(ISERR(FIND(CONCATENATE(AK$4,"++"),NieStac!$S18))=FALSE(),IF(ISERR(FIND(CONCATENATE(AK$4,"+++"),NieStac!$S18))=FALSE(),"+++","++"),"+")," ")," ")</f>
        <v xml:space="preserve"> </v>
      </c>
      <c r="AL11" s="198" t="str">
        <f>IF(ISERR(FIND(AL$4,NieStac!$S18))=FALSE(),IF(ISERR(FIND(CONCATENATE(AL$4,"+"),NieStac!$S18))=FALSE(),IF(ISERR(FIND(CONCATENATE(AL$4,"++"),NieStac!$S18))=FALSE(),IF(ISERR(FIND(CONCATENATE(AL$4,"+++"),NieStac!$S18))=FALSE(),"+++","++"),"+")," ")," ")</f>
        <v xml:space="preserve"> </v>
      </c>
      <c r="AM11" s="198" t="str">
        <f>IF(ISERR(FIND(AM$4,NieStac!$S18))=FALSE(),IF(ISERR(FIND(CONCATENATE(AM$4,"+"),NieStac!$S18))=FALSE(),IF(ISERR(FIND(CONCATENATE(AM$4,"++"),NieStac!$S18))=FALSE(),IF(ISERR(FIND(CONCATENATE(AM$4,"+++"),NieStac!$S18))=FALSE(),"+++","++"),"+")," ")," ")</f>
        <v>+</v>
      </c>
      <c r="AN11" s="198" t="str">
        <f>IF(ISERR(FIND(AN$4,NieStac!$S18))=FALSE(),IF(ISERR(FIND(CONCATENATE(AN$4,"+"),NieStac!$S18))=FALSE(),IF(ISERR(FIND(CONCATENATE(AN$4,"++"),NieStac!$S18))=FALSE(),IF(ISERR(FIND(CONCATENATE(AN$4,"+++"),NieStac!$S18))=FALSE(),"+++","++"),"+")," ")," ")</f>
        <v xml:space="preserve"> </v>
      </c>
      <c r="AO11" s="198" t="str">
        <f>IF(ISERR(FIND(AO$4,NieStac!$S18))=FALSE(),IF(ISERR(FIND(CONCATENATE(AO$4,"+"),NieStac!$S18))=FALSE(),IF(ISERR(FIND(CONCATENATE(AO$4,"++"),NieStac!$S18))=FALSE(),IF(ISERR(FIND(CONCATENATE(AO$4,"+++"),NieStac!$S18))=FALSE(),"+++","++"),"+")," ")," ")</f>
        <v xml:space="preserve"> </v>
      </c>
      <c r="AP11" s="198" t="str">
        <f>IF(ISERR(FIND(AP$4,NieStac!$S18))=FALSE(),IF(ISERR(FIND(CONCATENATE(AP$4,"+"),NieStac!$S18))=FALSE(),IF(ISERR(FIND(CONCATENATE(AP$4,"++"),NieStac!$S18))=FALSE(),IF(ISERR(FIND(CONCATENATE(AP$4,"+++"),NieStac!$S18))=FALSE(),"+++","++"),"+")," ")," ")</f>
        <v xml:space="preserve"> </v>
      </c>
      <c r="AQ11" s="198" t="str">
        <f>IF(ISERR(FIND(AQ$4,NieStac!$S18))=FALSE(),IF(ISERR(FIND(CONCATENATE(AQ$4,"+"),NieStac!$S18))=FALSE(),IF(ISERR(FIND(CONCATENATE(AQ$4,"++"),NieStac!$S18))=FALSE(),IF(ISERR(FIND(CONCATENATE(AQ$4,"+++"),NieStac!$S18))=FALSE(),"+++","++"),"+")," ")," ")</f>
        <v xml:space="preserve"> </v>
      </c>
      <c r="AR11" s="198" t="str">
        <f>IF(ISERR(FIND(AR$4,NieStac!$S18))=FALSE(),IF(ISERR(FIND(CONCATENATE(AR$4,"+"),NieStac!$S18))=FALSE(),IF(ISERR(FIND(CONCATENATE(AR$4,"++"),NieStac!$S18))=FALSE(),IF(ISERR(FIND(CONCATENATE(AR$4,"+++"),NieStac!$S18))=FALSE(),"+++","++"),"+")," ")," ")</f>
        <v xml:space="preserve"> </v>
      </c>
      <c r="AS11" s="198" t="str">
        <f>IF(ISERR(FIND(AS$4,NieStac!$S18))=FALSE(),IF(ISERR(FIND(CONCATENATE(AS$4,"+"),NieStac!$S18))=FALSE(),IF(ISERR(FIND(CONCATENATE(AS$4,"++"),NieStac!$S18))=FALSE(),IF(ISERR(FIND(CONCATENATE(AS$4,"+++"),NieStac!$S18))=FALSE(),"+++","++"),"+")," ")," ")</f>
        <v>+</v>
      </c>
      <c r="AT11" s="198" t="str">
        <f>IF(ISERR(FIND(AT$4,NieStac!$S18))=FALSE(),IF(ISERR(FIND(CONCATENATE(AT$4,"+"),NieStac!$S18))=FALSE(),IF(ISERR(FIND(CONCATENATE(AT$4,"++"),NieStac!$S18))=FALSE(),IF(ISERR(FIND(CONCATENATE(AT$4,"+++"),NieStac!$S18))=FALSE(),"+++","++"),"+")," ")," ")</f>
        <v xml:space="preserve"> </v>
      </c>
      <c r="AU11" s="198" t="str">
        <f>IF(ISERR(FIND(AU$4,NieStac!$S18))=FALSE(),IF(ISERR(FIND(CONCATENATE(AU$4,"+"),NieStac!$S18))=FALSE(),IF(ISERR(FIND(CONCATENATE(AU$4,"++"),NieStac!$S18))=FALSE(),IF(ISERR(FIND(CONCATENATE(AU$4,"+++"),NieStac!$S18))=FALSE(),"+++","++"),"+")," ")," ")</f>
        <v xml:space="preserve"> </v>
      </c>
      <c r="AV11" s="197" t="str">
        <f>NieStac!$C18</f>
        <v>Podstawowe narzędzia i metody programowania robotów autonomicznych</v>
      </c>
      <c r="AW11" s="198" t="str">
        <f>IF(ISERR(FIND(AW$4,NieStac!$T18))=FALSE(),IF(ISERR(FIND(CONCATENATE(AW$4,"+"),NieStac!$T18))=FALSE(),IF(ISERR(FIND(CONCATENATE(AW$4,"++"),NieStac!$T18))=FALSE(),IF(ISERR(FIND(CONCATENATE(AW$4,"+++"),NieStac!$T18))=FALSE(),"+++","++"),"+")," ")," ")</f>
        <v xml:space="preserve"> </v>
      </c>
      <c r="AX11" s="198" t="str">
        <f>IF(ISERR(FIND(AX$4,NieStac!$T18))=FALSE(),IF(ISERR(FIND(CONCATENATE(AX$4,"+"),NieStac!$T18))=FALSE(),IF(ISERR(FIND(CONCATENATE(AX$4,"++"),NieStac!$T18))=FALSE(),IF(ISERR(FIND(CONCATENATE(AX$4,"+++"),NieStac!$T18))=FALSE(),"+++","++"),"+")," ")," ")</f>
        <v xml:space="preserve"> </v>
      </c>
      <c r="AY11" s="198" t="str">
        <f>IF(ISERR(FIND(AY$4,NieStac!$T18))=FALSE(),IF(ISERR(FIND(CONCATENATE(AY$4,"+"),NieStac!$T18))=FALSE(),IF(ISERR(FIND(CONCATENATE(AY$4,"++"),NieStac!$T18))=FALSE(),IF(ISERR(FIND(CONCATENATE(AY$4,"+++"),NieStac!$T18))=FALSE(),"+++","++"),"+")," ")," ")</f>
        <v xml:space="preserve"> </v>
      </c>
      <c r="AZ11" s="198" t="str">
        <f>IF(ISERR(FIND(AZ$4,NieStac!$T18))=FALSE(),IF(ISERR(FIND(CONCATENATE(AZ$4,"+"),NieStac!$T18))=FALSE(),IF(ISERR(FIND(CONCATENATE(AZ$4,"++"),NieStac!$T18))=FALSE(),IF(ISERR(FIND(CONCATENATE(AZ$4,"+++"),NieStac!$T18))=FALSE(),"+++","++"),"+")," ")," ")</f>
        <v>+</v>
      </c>
      <c r="BA11" s="198" t="str">
        <f>IF(ISERR(FIND(BA$4,NieStac!$T18))=FALSE(),IF(ISERR(FIND(CONCATENATE(BA$4,"+"),NieStac!$T18))=FALSE(),IF(ISERR(FIND(CONCATENATE(BA$4,"++"),NieStac!$T18))=FALSE(),IF(ISERR(FIND(CONCATENATE(BA$4,"+++"),NieStac!$T18))=FALSE(),"+++","++"),"+")," ")," ")</f>
        <v xml:space="preserve"> </v>
      </c>
      <c r="BB11" s="198" t="str">
        <f>IF(ISERR(FIND(BB$4,NieStac!$T18))=FALSE(),IF(ISERR(FIND(CONCATENATE(BB$4,"+"),NieStac!$T18))=FALSE(),IF(ISERR(FIND(CONCATENATE(BB$4,"++"),NieStac!$T18))=FALSE(),IF(ISERR(FIND(CONCATENATE(BB$4,"+++"),NieStac!$T18))=FALSE(),"+++","++"),"+")," ")," ")</f>
        <v xml:space="preserve"> </v>
      </c>
    </row>
    <row r="12" spans="1:54" ht="12.75">
      <c r="A12" s="197" t="str">
        <f>NieStac!$C19</f>
        <v>Teoria sterowania w robotyce</v>
      </c>
      <c r="B12" s="198" t="str">
        <f>IF(ISERR(FIND(B$4,NieStac!$R19))=FALSE(),IF(ISERR(FIND(CONCATENATE(B$4,"+"),NieStac!$R19))=FALSE(),IF(ISERR(FIND(CONCATENATE(B$4,"++"),NieStac!$R19))=FALSE(),IF(ISERR(FIND(CONCATENATE(B$4,"+++"),NieStac!$R19))=FALSE(),"+++","++"),"+")," ")," ")</f>
        <v>+</v>
      </c>
      <c r="C12" s="198" t="str">
        <f>IF(ISERR(FIND(C$4,NieStac!$R19))=FALSE(),IF(ISERR(FIND(CONCATENATE(C$4,"+"),NieStac!$R19))=FALSE(),IF(ISERR(FIND(CONCATENATE(C$4,"++"),NieStac!$R19))=FALSE(),IF(ISERR(FIND(CONCATENATE(C$4,"+++"),NieStac!$R19))=FALSE(),"+++","++"),"+")," ")," ")</f>
        <v xml:space="preserve"> </v>
      </c>
      <c r="D12" s="198" t="str">
        <f>IF(ISERR(FIND(D$4,NieStac!$R19))=FALSE(),IF(ISERR(FIND(CONCATENATE(D$4,"+"),NieStac!$R19))=FALSE(),IF(ISERR(FIND(CONCATENATE(D$4,"++"),NieStac!$R19))=FALSE(),IF(ISERR(FIND(CONCATENATE(D$4,"+++"),NieStac!$R19))=FALSE(),"+++","++"),"+")," ")," ")</f>
        <v xml:space="preserve"> </v>
      </c>
      <c r="E12" s="198" t="str">
        <f>IF(ISERR(FIND(E$4,NieStac!$R19))=FALSE(),IF(ISERR(FIND(CONCATENATE(E$4,"+"),NieStac!$R19))=FALSE(),IF(ISERR(FIND(CONCATENATE(E$4,"++"),NieStac!$R19))=FALSE(),IF(ISERR(FIND(CONCATENATE(E$4,"+++"),NieStac!$R19))=FALSE(),"+++","++"),"+")," ")," ")</f>
        <v xml:space="preserve"> </v>
      </c>
      <c r="F12" s="198" t="str">
        <f>IF(ISERR(FIND(F$4,NieStac!$R19))=FALSE(),IF(ISERR(FIND(CONCATENATE(F$4,"+"),NieStac!$R19))=FALSE(),IF(ISERR(FIND(CONCATENATE(F$4,"++"),NieStac!$R19))=FALSE(),IF(ISERR(FIND(CONCATENATE(F$4,"+++"),NieStac!$R19))=FALSE(),"+++","++"),"+")," ")," ")</f>
        <v xml:space="preserve"> </v>
      </c>
      <c r="G12" s="198" t="str">
        <f>IF(ISERR(FIND(G$4,NieStac!$R19))=FALSE(),IF(ISERR(FIND(CONCATENATE(G$4,"+"),NieStac!$R19))=FALSE(),IF(ISERR(FIND(CONCATENATE(G$4,"++"),NieStac!$R19))=FALSE(),IF(ISERR(FIND(CONCATENATE(G$4,"+++"),NieStac!$R19))=FALSE(),"+++","++"),"+")," ")," ")</f>
        <v xml:space="preserve"> </v>
      </c>
      <c r="H12" s="198" t="str">
        <f>IF(ISERR(FIND(H$4,NieStac!$R19))=FALSE(),IF(ISERR(FIND(CONCATENATE(H$4,"+"),NieStac!$R19))=FALSE(),IF(ISERR(FIND(CONCATENATE(H$4,"++"),NieStac!$R19))=FALSE(),IF(ISERR(FIND(CONCATENATE(H$4,"+++"),NieStac!$R19))=FALSE(),"+++","++"),"+")," ")," ")</f>
        <v xml:space="preserve"> </v>
      </c>
      <c r="I12" s="198" t="str">
        <f>IF(ISERR(FIND(I$4,NieStac!$R19))=FALSE(),IF(ISERR(FIND(CONCATENATE(I$4,"+"),NieStac!$R19))=FALSE(),IF(ISERR(FIND(CONCATENATE(I$4,"++"),NieStac!$R19))=FALSE(),IF(ISERR(FIND(CONCATENATE(I$4,"+++"),NieStac!$R19))=FALSE(),"+++","++"),"+")," ")," ")</f>
        <v>+</v>
      </c>
      <c r="J12" s="198" t="str">
        <f>IF(ISERR(FIND(J$4,NieStac!$R19))=FALSE(),IF(ISERR(FIND(CONCATENATE(J$4,"+"),NieStac!$R19))=FALSE(),IF(ISERR(FIND(CONCATENATE(J$4,"++"),NieStac!$R19))=FALSE(),IF(ISERR(FIND(CONCATENATE(J$4,"+++"),NieStac!$R19))=FALSE(),"+++","++"),"+")," ")," ")</f>
        <v xml:space="preserve"> </v>
      </c>
      <c r="K12" s="198" t="str">
        <f>IF(ISERR(FIND(K$4,NieStac!$R19))=FALSE(),IF(ISERR(FIND(CONCATENATE(K$4,"+"),NieStac!$R19))=FALSE(),IF(ISERR(FIND(CONCATENATE(K$4,"++"),NieStac!$R19))=FALSE(),IF(ISERR(FIND(CONCATENATE(K$4,"+++"),NieStac!$R19))=FALSE(),"+++","++"),"+")," ")," ")</f>
        <v xml:space="preserve"> </v>
      </c>
      <c r="L12" s="198" t="str">
        <f>IF(ISERR(FIND(L$4,NieStac!$R19))=FALSE(),IF(ISERR(FIND(CONCATENATE(L$4,"+"),NieStac!$R19))=FALSE(),IF(ISERR(FIND(CONCATENATE(L$4,"++"),NieStac!$R19))=FALSE(),IF(ISERR(FIND(CONCATENATE(L$4,"+++"),NieStac!$R19))=FALSE(),"+++","++"),"+")," ")," ")</f>
        <v xml:space="preserve"> </v>
      </c>
      <c r="M12" s="198" t="str">
        <f>IF(ISERR(FIND(M$4,NieStac!$R19))=FALSE(),IF(ISERR(FIND(CONCATENATE(M$4,"+"),NieStac!$R19))=FALSE(),IF(ISERR(FIND(CONCATENATE(M$4,"++"),NieStac!$R19))=FALSE(),IF(ISERR(FIND(CONCATENATE(M$4,"+++"),NieStac!$R19))=FALSE(),"+++","++"),"+")," ")," ")</f>
        <v xml:space="preserve"> </v>
      </c>
      <c r="N12" s="198" t="str">
        <f>IF(ISERR(FIND(N$4,NieStac!$R19))=FALSE(),IF(ISERR(FIND(CONCATENATE(N$4,"+"),NieStac!$R19))=FALSE(),IF(ISERR(FIND(CONCATENATE(N$4,"++"),NieStac!$R19))=FALSE(),IF(ISERR(FIND(CONCATENATE(N$4,"+++"),NieStac!$R19))=FALSE(),"+++","++"),"+")," ")," ")</f>
        <v xml:space="preserve"> </v>
      </c>
      <c r="O12" s="198" t="str">
        <f>IF(ISERR(FIND(O$4,NieStac!$R19))=FALSE(),IF(ISERR(FIND(CONCATENATE(O$4,"+"),NieStac!$R19))=FALSE(),IF(ISERR(FIND(CONCATENATE(O$4,"++"),NieStac!$R19))=FALSE(),IF(ISERR(FIND(CONCATENATE(O$4,"+++"),NieStac!$R19))=FALSE(),"+++","++"),"+")," ")," ")</f>
        <v xml:space="preserve"> </v>
      </c>
      <c r="P12" s="198" t="str">
        <f>IF(ISERR(FIND(P$4,NieStac!$R19))=FALSE(),IF(ISERR(FIND(CONCATENATE(P$4,"+"),NieStac!$R19))=FALSE(),IF(ISERR(FIND(CONCATENATE(P$4,"++"),NieStac!$R19))=FALSE(),IF(ISERR(FIND(CONCATENATE(P$4,"+++"),NieStac!$R19))=FALSE(),"+++","++"),"+")," ")," ")</f>
        <v xml:space="preserve"> </v>
      </c>
      <c r="Q12" s="198" t="str">
        <f>IF(ISERR(FIND(Q$4,NieStac!$R19))=FALSE(),IF(ISERR(FIND(CONCATENATE(Q$4,"+"),NieStac!$R19))=FALSE(),IF(ISERR(FIND(CONCATENATE(Q$4,"++"),NieStac!$R19))=FALSE(),IF(ISERR(FIND(CONCATENATE(Q$4,"+++"),NieStac!$R19))=FALSE(),"+++","++"),"+")," ")," ")</f>
        <v xml:space="preserve"> </v>
      </c>
      <c r="R12" s="198" t="str">
        <f>IF(ISERR(FIND(R$4,NieStac!$R19))=FALSE(),IF(ISERR(FIND(CONCATENATE(R$4,"+"),NieStac!$R19))=FALSE(),IF(ISERR(FIND(CONCATENATE(R$4,"++"),NieStac!$R19))=FALSE(),IF(ISERR(FIND(CONCATENATE(R$4,"+++"),NieStac!$R19))=FALSE(),"+++","++"),"+")," ")," ")</f>
        <v xml:space="preserve"> </v>
      </c>
      <c r="S12" s="198" t="str">
        <f>IF(ISERR(FIND(S$4,NieStac!$R19))=FALSE(),IF(ISERR(FIND(CONCATENATE(S$4,"+"),NieStac!$R19))=FALSE(),IF(ISERR(FIND(CONCATENATE(S$4,"++"),NieStac!$R19))=FALSE(),IF(ISERR(FIND(CONCATENATE(S$4,"+++"),NieStac!$R19))=FALSE(),"+++","++"),"+")," ")," ")</f>
        <v xml:space="preserve"> </v>
      </c>
      <c r="T12" s="197" t="str">
        <f>NieStac!$C19</f>
        <v>Teoria sterowania w robotyce</v>
      </c>
      <c r="U12" s="198" t="str">
        <f>IF(ISERR(FIND(U$4,NieStac!$S19))=FALSE(),IF(ISERR(FIND(CONCATENATE(U$4,"+"),NieStac!$S19))=FALSE(),IF(ISERR(FIND(CONCATENATE(U$4,"++"),NieStac!$S19))=FALSE(),IF(ISERR(FIND(CONCATENATE(U$4,"+++"),NieStac!$S19))=FALSE(),"+++","++"),"+")," ")," ")</f>
        <v xml:space="preserve"> </v>
      </c>
      <c r="V12" s="198" t="str">
        <f>IF(ISERR(FIND(V$4,NieStac!$S19))=FALSE(),IF(ISERR(FIND(CONCATENATE(V$4,"+"),NieStac!$S19))=FALSE(),IF(ISERR(FIND(CONCATENATE(V$4,"++"),NieStac!$S19))=FALSE(),IF(ISERR(FIND(CONCATENATE(V$4,"+++"),NieStac!$S19))=FALSE(),"+++","++"),"+")," ")," ")</f>
        <v xml:space="preserve"> </v>
      </c>
      <c r="W12" s="198" t="str">
        <f>IF(ISERR(FIND(W$4,NieStac!$S19))=FALSE(),IF(ISERR(FIND(CONCATENATE(W$4,"+"),NieStac!$S19))=FALSE(),IF(ISERR(FIND(CONCATENATE(W$4,"++"),NieStac!$S19))=FALSE(),IF(ISERR(FIND(CONCATENATE(W$4,"+++"),NieStac!$S19))=FALSE(),"+++","++"),"+")," ")," ")</f>
        <v xml:space="preserve"> </v>
      </c>
      <c r="X12" s="198" t="str">
        <f>IF(ISERR(FIND(X$4,NieStac!$S19))=FALSE(),IF(ISERR(FIND(CONCATENATE(X$4,"+"),NieStac!$S19))=FALSE(),IF(ISERR(FIND(CONCATENATE(X$4,"++"),NieStac!$S19))=FALSE(),IF(ISERR(FIND(CONCATENATE(X$4,"+++"),NieStac!$S19))=FALSE(),"+++","++"),"+")," ")," ")</f>
        <v xml:space="preserve"> </v>
      </c>
      <c r="Y12" s="198" t="str">
        <f>IF(ISERR(FIND(Y$4,NieStac!$S19))=FALSE(),IF(ISERR(FIND(CONCATENATE(Y$4,"+"),NieStac!$S19))=FALSE(),IF(ISERR(FIND(CONCATENATE(Y$4,"++"),NieStac!$S19))=FALSE(),IF(ISERR(FIND(CONCATENATE(Y$4,"+++"),NieStac!$S19))=FALSE(),"+++","++"),"+")," ")," ")</f>
        <v xml:space="preserve"> </v>
      </c>
      <c r="Z12" s="198" t="str">
        <f>IF(ISERR(FIND(Z$4,NieStac!$S19))=FALSE(),IF(ISERR(FIND(CONCATENATE(Z$4,"+"),NieStac!$S19))=FALSE(),IF(ISERR(FIND(CONCATENATE(Z$4,"++"),NieStac!$S19))=FALSE(),IF(ISERR(FIND(CONCATENATE(Z$4,"+++"),NieStac!$S19))=FALSE(),"+++","++"),"+")," ")," ")</f>
        <v xml:space="preserve"> </v>
      </c>
      <c r="AA12" s="198" t="str">
        <f>IF(ISERR(FIND(AA$4,NieStac!$S19))=FALSE(),IF(ISERR(FIND(CONCATENATE(AA$4,"+"),NieStac!$S19))=FALSE(),IF(ISERR(FIND(CONCATENATE(AA$4,"++"),NieStac!$S19))=FALSE(),IF(ISERR(FIND(CONCATENATE(AA$4,"+++"),NieStac!$S19))=FALSE(),"+++","++"),"+")," ")," ")</f>
        <v xml:space="preserve"> </v>
      </c>
      <c r="AB12" s="198" t="str">
        <f>IF(ISERR(FIND(AB$4,NieStac!$S19))=FALSE(),IF(ISERR(FIND(CONCATENATE(AB$4,"+"),NieStac!$S19))=FALSE(),IF(ISERR(FIND(CONCATENATE(AB$4,"++"),NieStac!$S19))=FALSE(),IF(ISERR(FIND(CONCATENATE(AB$4,"+++"),NieStac!$S19))=FALSE(),"+++","++"),"+")," ")," ")</f>
        <v xml:space="preserve"> </v>
      </c>
      <c r="AC12" s="198" t="str">
        <f>IF(ISERR(FIND(AC$4,NieStac!$S19))=FALSE(),IF(ISERR(FIND(CONCATENATE(AC$4,"+"),NieStac!$S19))=FALSE(),IF(ISERR(FIND(CONCATENATE(AC$4,"++"),NieStac!$S19))=FALSE(),IF(ISERR(FIND(CONCATENATE(AC$4,"+++"),NieStac!$S19))=FALSE(),"+++","++"),"+")," ")," ")</f>
        <v>+</v>
      </c>
      <c r="AD12" s="198" t="str">
        <f>IF(ISERR(FIND(AD$4,NieStac!$S19))=FALSE(),IF(ISERR(FIND(CONCATENATE(AD$4,"+"),NieStac!$S19))=FALSE(),IF(ISERR(FIND(CONCATENATE(AD$4,"++"),NieStac!$S19))=FALSE(),IF(ISERR(FIND(CONCATENATE(AD$4,"+++"),NieStac!$S19))=FALSE(),"+++","++"),"+")," ")," ")</f>
        <v>+</v>
      </c>
      <c r="AE12" s="198" t="str">
        <f>IF(ISERR(FIND(AE$4,NieStac!$S19))=FALSE(),IF(ISERR(FIND(CONCATENATE(AE$4,"+"),NieStac!$S19))=FALSE(),IF(ISERR(FIND(CONCATENATE(AE$4,"++"),NieStac!$S19))=FALSE(),IF(ISERR(FIND(CONCATENATE(AE$4,"+++"),NieStac!$S19))=FALSE(),"+++","++"),"+")," ")," ")</f>
        <v xml:space="preserve"> </v>
      </c>
      <c r="AF12" s="198" t="str">
        <f>IF(ISERR(FIND(AF$4,NieStac!$S19))=FALSE(),IF(ISERR(FIND(CONCATENATE(AF$4,"+"),NieStac!$S19))=FALSE(),IF(ISERR(FIND(CONCATENATE(AF$4,"++"),NieStac!$S19))=FALSE(),IF(ISERR(FIND(CONCATENATE(AF$4,"+++"),NieStac!$S19))=FALSE(),"+++","++"),"+")," ")," ")</f>
        <v xml:space="preserve"> </v>
      </c>
      <c r="AG12" s="198" t="str">
        <f>IF(ISERR(FIND(AG$4,NieStac!$S19))=FALSE(),IF(ISERR(FIND(CONCATENATE(AG$4,"+"),NieStac!$S19))=FALSE(),IF(ISERR(FIND(CONCATENATE(AG$4,"++"),NieStac!$S19))=FALSE(),IF(ISERR(FIND(CONCATENATE(AG$4,"+++"),NieStac!$S19))=FALSE(),"+++","++"),"+")," ")," ")</f>
        <v xml:space="preserve"> </v>
      </c>
      <c r="AH12" s="198" t="str">
        <f>IF(ISERR(FIND(AH$4,NieStac!$S19))=FALSE(),IF(ISERR(FIND(CONCATENATE(AH$4,"+"),NieStac!$S19))=FALSE(),IF(ISERR(FIND(CONCATENATE(AH$4,"++"),NieStac!$S19))=FALSE(),IF(ISERR(FIND(CONCATENATE(AH$4,"+++"),NieStac!$S19))=FALSE(),"+++","++"),"+")," ")," ")</f>
        <v xml:space="preserve"> </v>
      </c>
      <c r="AI12" s="198" t="str">
        <f>IF(ISERR(FIND(AI$4,NieStac!$S19))=FALSE(),IF(ISERR(FIND(CONCATENATE(AI$4,"+"),NieStac!$S19))=FALSE(),IF(ISERR(FIND(CONCATENATE(AI$4,"++"),NieStac!$S19))=FALSE(),IF(ISERR(FIND(CONCATENATE(AI$4,"+++"),NieStac!$S19))=FALSE(),"+++","++"),"+")," ")," ")</f>
        <v xml:space="preserve"> </v>
      </c>
      <c r="AJ12" s="198" t="str">
        <f>IF(ISERR(FIND(AJ$4,NieStac!$S19))=FALSE(),IF(ISERR(FIND(CONCATENATE(AJ$4,"+"),NieStac!$S19))=FALSE(),IF(ISERR(FIND(CONCATENATE(AJ$4,"++"),NieStac!$S19))=FALSE(),IF(ISERR(FIND(CONCATENATE(AJ$4,"+++"),NieStac!$S19))=FALSE(),"+++","++"),"+")," ")," ")</f>
        <v xml:space="preserve"> </v>
      </c>
      <c r="AK12" s="198" t="str">
        <f>IF(ISERR(FIND(AK$4,NieStac!$S19))=FALSE(),IF(ISERR(FIND(CONCATENATE(AK$4,"+"),NieStac!$S19))=FALSE(),IF(ISERR(FIND(CONCATENATE(AK$4,"++"),NieStac!$S19))=FALSE(),IF(ISERR(FIND(CONCATENATE(AK$4,"+++"),NieStac!$S19))=FALSE(),"+++","++"),"+")," ")," ")</f>
        <v xml:space="preserve"> </v>
      </c>
      <c r="AL12" s="198" t="str">
        <f>IF(ISERR(FIND(AL$4,NieStac!$S19))=FALSE(),IF(ISERR(FIND(CONCATENATE(AL$4,"+"),NieStac!$S19))=FALSE(),IF(ISERR(FIND(CONCATENATE(AL$4,"++"),NieStac!$S19))=FALSE(),IF(ISERR(FIND(CONCATENATE(AL$4,"+++"),NieStac!$S19))=FALSE(),"+++","++"),"+")," ")," ")</f>
        <v xml:space="preserve"> </v>
      </c>
      <c r="AM12" s="198" t="str">
        <f>IF(ISERR(FIND(AM$4,NieStac!$S19))=FALSE(),IF(ISERR(FIND(CONCATENATE(AM$4,"+"),NieStac!$S19))=FALSE(),IF(ISERR(FIND(CONCATENATE(AM$4,"++"),NieStac!$S19))=FALSE(),IF(ISERR(FIND(CONCATENATE(AM$4,"+++"),NieStac!$S19))=FALSE(),"+++","++"),"+")," ")," ")</f>
        <v xml:space="preserve"> </v>
      </c>
      <c r="AN12" s="198" t="str">
        <f>IF(ISERR(FIND(AN$4,NieStac!$S19))=FALSE(),IF(ISERR(FIND(CONCATENATE(AN$4,"+"),NieStac!$S19))=FALSE(),IF(ISERR(FIND(CONCATENATE(AN$4,"++"),NieStac!$S19))=FALSE(),IF(ISERR(FIND(CONCATENATE(AN$4,"+++"),NieStac!$S19))=FALSE(),"+++","++"),"+")," ")," ")</f>
        <v xml:space="preserve"> </v>
      </c>
      <c r="AO12" s="198" t="str">
        <f>IF(ISERR(FIND(AO$4,NieStac!$S19))=FALSE(),IF(ISERR(FIND(CONCATENATE(AO$4,"+"),NieStac!$S19))=FALSE(),IF(ISERR(FIND(CONCATENATE(AO$4,"++"),NieStac!$S19))=FALSE(),IF(ISERR(FIND(CONCATENATE(AO$4,"+++"),NieStac!$S19))=FALSE(),"+++","++"),"+")," ")," ")</f>
        <v>+</v>
      </c>
      <c r="AP12" s="198" t="str">
        <f>IF(ISERR(FIND(AP$4,NieStac!$S19))=FALSE(),IF(ISERR(FIND(CONCATENATE(AP$4,"+"),NieStac!$S19))=FALSE(),IF(ISERR(FIND(CONCATENATE(AP$4,"++"),NieStac!$S19))=FALSE(),IF(ISERR(FIND(CONCATENATE(AP$4,"+++"),NieStac!$S19))=FALSE(),"+++","++"),"+")," ")," ")</f>
        <v xml:space="preserve"> </v>
      </c>
      <c r="AQ12" s="198" t="str">
        <f>IF(ISERR(FIND(AQ$4,NieStac!$S19))=FALSE(),IF(ISERR(FIND(CONCATENATE(AQ$4,"+"),NieStac!$S19))=FALSE(),IF(ISERR(FIND(CONCATENATE(AQ$4,"++"),NieStac!$S19))=FALSE(),IF(ISERR(FIND(CONCATENATE(AQ$4,"+++"),NieStac!$S19))=FALSE(),"+++","++"),"+")," ")," ")</f>
        <v xml:space="preserve"> </v>
      </c>
      <c r="AR12" s="198" t="str">
        <f>IF(ISERR(FIND(AR$4,NieStac!$S19))=FALSE(),IF(ISERR(FIND(CONCATENATE(AR$4,"+"),NieStac!$S19))=FALSE(),IF(ISERR(FIND(CONCATENATE(AR$4,"++"),NieStac!$S19))=FALSE(),IF(ISERR(FIND(CONCATENATE(AR$4,"+++"),NieStac!$S19))=FALSE(),"+++","++"),"+")," ")," ")</f>
        <v xml:space="preserve"> </v>
      </c>
      <c r="AS12" s="198" t="str">
        <f>IF(ISERR(FIND(AS$4,NieStac!$S19))=FALSE(),IF(ISERR(FIND(CONCATENATE(AS$4,"+"),NieStac!$S19))=FALSE(),IF(ISERR(FIND(CONCATENATE(AS$4,"++"),NieStac!$S19))=FALSE(),IF(ISERR(FIND(CONCATENATE(AS$4,"+++"),NieStac!$S19))=FALSE(),"+++","++"),"+")," ")," ")</f>
        <v xml:space="preserve"> </v>
      </c>
      <c r="AT12" s="198" t="str">
        <f>IF(ISERR(FIND(AT$4,NieStac!$S19))=FALSE(),IF(ISERR(FIND(CONCATENATE(AT$4,"+"),NieStac!$S19))=FALSE(),IF(ISERR(FIND(CONCATENATE(AT$4,"++"),NieStac!$S19))=FALSE(),IF(ISERR(FIND(CONCATENATE(AT$4,"+++"),NieStac!$S19))=FALSE(),"+++","++"),"+")," ")," ")</f>
        <v xml:space="preserve"> </v>
      </c>
      <c r="AU12" s="198" t="str">
        <f>IF(ISERR(FIND(AU$4,NieStac!$S19))=FALSE(),IF(ISERR(FIND(CONCATENATE(AU$4,"+"),NieStac!$S19))=FALSE(),IF(ISERR(FIND(CONCATENATE(AU$4,"++"),NieStac!$S19))=FALSE(),IF(ISERR(FIND(CONCATENATE(AU$4,"+++"),NieStac!$S19))=FALSE(),"+++","++"),"+")," ")," ")</f>
        <v>+</v>
      </c>
      <c r="AV12" s="197" t="str">
        <f>NieStac!$C19</f>
        <v>Teoria sterowania w robotyce</v>
      </c>
      <c r="AW12" s="198" t="str">
        <f>IF(ISERR(FIND(AW$4,NieStac!$T19))=FALSE(),IF(ISERR(FIND(CONCATENATE(AW$4,"+"),NieStac!$T19))=FALSE(),IF(ISERR(FIND(CONCATENATE(AW$4,"++"),NieStac!$T19))=FALSE(),IF(ISERR(FIND(CONCATENATE(AW$4,"+++"),NieStac!$T19))=FALSE(),"+++","++"),"+")," ")," ")</f>
        <v xml:space="preserve"> </v>
      </c>
      <c r="AX12" s="198" t="str">
        <f>IF(ISERR(FIND(AX$4,NieStac!$T19))=FALSE(),IF(ISERR(FIND(CONCATENATE(AX$4,"+"),NieStac!$T19))=FALSE(),IF(ISERR(FIND(CONCATENATE(AX$4,"++"),NieStac!$T19))=FALSE(),IF(ISERR(FIND(CONCATENATE(AX$4,"+++"),NieStac!$T19))=FALSE(),"+++","++"),"+")," ")," ")</f>
        <v>+</v>
      </c>
      <c r="AY12" s="198" t="str">
        <f>IF(ISERR(FIND(AY$4,NieStac!$T19))=FALSE(),IF(ISERR(FIND(CONCATENATE(AY$4,"+"),NieStac!$T19))=FALSE(),IF(ISERR(FIND(CONCATENATE(AY$4,"++"),NieStac!$T19))=FALSE(),IF(ISERR(FIND(CONCATENATE(AY$4,"+++"),NieStac!$T19))=FALSE(),"+++","++"),"+")," ")," ")</f>
        <v xml:space="preserve"> </v>
      </c>
      <c r="AZ12" s="198" t="str">
        <f>IF(ISERR(FIND(AZ$4,NieStac!$T19))=FALSE(),IF(ISERR(FIND(CONCATENATE(AZ$4,"+"),NieStac!$T19))=FALSE(),IF(ISERR(FIND(CONCATENATE(AZ$4,"++"),NieStac!$T19))=FALSE(),IF(ISERR(FIND(CONCATENATE(AZ$4,"+++"),NieStac!$T19))=FALSE(),"+++","++"),"+")," ")," ")</f>
        <v xml:space="preserve"> </v>
      </c>
      <c r="BA12" s="198" t="str">
        <f>IF(ISERR(FIND(BA$4,NieStac!$T19))=FALSE(),IF(ISERR(FIND(CONCATENATE(BA$4,"+"),NieStac!$T19))=FALSE(),IF(ISERR(FIND(CONCATENATE(BA$4,"++"),NieStac!$T19))=FALSE(),IF(ISERR(FIND(CONCATENATE(BA$4,"+++"),NieStac!$T19))=FALSE(),"+++","++"),"+")," ")," ")</f>
        <v xml:space="preserve"> </v>
      </c>
      <c r="BB12" s="198" t="str">
        <f>IF(ISERR(FIND(BB$4,NieStac!$T19))=FALSE(),IF(ISERR(FIND(CONCATENATE(BB$4,"+"),NieStac!$T19))=FALSE(),IF(ISERR(FIND(CONCATENATE(BB$4,"++"),NieStac!$T19))=FALSE(),IF(ISERR(FIND(CONCATENATE(BB$4,"+++"),NieStac!$T19))=FALSE(),"+++","++"),"+")," ")," ")</f>
        <v xml:space="preserve"> </v>
      </c>
    </row>
    <row r="13" spans="1:54" ht="12.75">
      <c r="A13" s="197" t="str">
        <f>NieStac!$C20</f>
        <v>Podstawowe szkolenie z zakresu BHP</v>
      </c>
      <c r="B13" s="198" t="str">
        <f>IF(ISERR(FIND(B$4,NieStac!$R20))=FALSE(),IF(ISERR(FIND(CONCATENATE(B$4,"+"),NieStac!$R20))=FALSE(),IF(ISERR(FIND(CONCATENATE(B$4,"++"),NieStac!$R20))=FALSE(),IF(ISERR(FIND(CONCATENATE(B$4,"+++"),NieStac!$R20))=FALSE(),"+++","++"),"+")," ")," ")</f>
        <v xml:space="preserve"> </v>
      </c>
      <c r="C13" s="198" t="str">
        <f>IF(ISERR(FIND(C$4,NieStac!$R20))=FALSE(),IF(ISERR(FIND(CONCATENATE(C$4,"+"),NieStac!$R20))=FALSE(),IF(ISERR(FIND(CONCATENATE(C$4,"++"),NieStac!$R20))=FALSE(),IF(ISERR(FIND(CONCATENATE(C$4,"+++"),NieStac!$R20))=FALSE(),"+++","++"),"+")," ")," ")</f>
        <v xml:space="preserve"> </v>
      </c>
      <c r="D13" s="198" t="str">
        <f>IF(ISERR(FIND(D$4,NieStac!$R20))=FALSE(),IF(ISERR(FIND(CONCATENATE(D$4,"+"),NieStac!$R20))=FALSE(),IF(ISERR(FIND(CONCATENATE(D$4,"++"),NieStac!$R20))=FALSE(),IF(ISERR(FIND(CONCATENATE(D$4,"+++"),NieStac!$R20))=FALSE(),"+++","++"),"+")," ")," ")</f>
        <v xml:space="preserve"> </v>
      </c>
      <c r="E13" s="198" t="str">
        <f>IF(ISERR(FIND(E$4,NieStac!$R20))=FALSE(),IF(ISERR(FIND(CONCATENATE(E$4,"+"),NieStac!$R20))=FALSE(),IF(ISERR(FIND(CONCATENATE(E$4,"++"),NieStac!$R20))=FALSE(),IF(ISERR(FIND(CONCATENATE(E$4,"+++"),NieStac!$R20))=FALSE(),"+++","++"),"+")," ")," ")</f>
        <v xml:space="preserve"> </v>
      </c>
      <c r="F13" s="198" t="str">
        <f>IF(ISERR(FIND(F$4,NieStac!$R20))=FALSE(),IF(ISERR(FIND(CONCATENATE(F$4,"+"),NieStac!$R20))=FALSE(),IF(ISERR(FIND(CONCATENATE(F$4,"++"),NieStac!$R20))=FALSE(),IF(ISERR(FIND(CONCATENATE(F$4,"+++"),NieStac!$R20))=FALSE(),"+++","++"),"+")," ")," ")</f>
        <v xml:space="preserve"> </v>
      </c>
      <c r="G13" s="198" t="str">
        <f>IF(ISERR(FIND(G$4,NieStac!$R20))=FALSE(),IF(ISERR(FIND(CONCATENATE(G$4,"+"),NieStac!$R20))=FALSE(),IF(ISERR(FIND(CONCATENATE(G$4,"++"),NieStac!$R20))=FALSE(),IF(ISERR(FIND(CONCATENATE(G$4,"+++"),NieStac!$R20))=FALSE(),"+++","++"),"+")," ")," ")</f>
        <v xml:space="preserve"> </v>
      </c>
      <c r="H13" s="198" t="str">
        <f>IF(ISERR(FIND(H$4,NieStac!$R20))=FALSE(),IF(ISERR(FIND(CONCATENATE(H$4,"+"),NieStac!$R20))=FALSE(),IF(ISERR(FIND(CONCATENATE(H$4,"++"),NieStac!$R20))=FALSE(),IF(ISERR(FIND(CONCATENATE(H$4,"+++"),NieStac!$R20))=FALSE(),"+++","++"),"+")," ")," ")</f>
        <v xml:space="preserve"> </v>
      </c>
      <c r="I13" s="198" t="str">
        <f>IF(ISERR(FIND(I$4,NieStac!$R20))=FALSE(),IF(ISERR(FIND(CONCATENATE(I$4,"+"),NieStac!$R20))=FALSE(),IF(ISERR(FIND(CONCATENATE(I$4,"++"),NieStac!$R20))=FALSE(),IF(ISERR(FIND(CONCATENATE(I$4,"+++"),NieStac!$R20))=FALSE(),"+++","++"),"+")," ")," ")</f>
        <v xml:space="preserve"> </v>
      </c>
      <c r="J13" s="198" t="str">
        <f>IF(ISERR(FIND(J$4,NieStac!$R20))=FALSE(),IF(ISERR(FIND(CONCATENATE(J$4,"+"),NieStac!$R20))=FALSE(),IF(ISERR(FIND(CONCATENATE(J$4,"++"),NieStac!$R20))=FALSE(),IF(ISERR(FIND(CONCATENATE(J$4,"+++"),NieStac!$R20))=FALSE(),"+++","++"),"+")," ")," ")</f>
        <v xml:space="preserve"> </v>
      </c>
      <c r="K13" s="198" t="str">
        <f>IF(ISERR(FIND(K$4,NieStac!$R20))=FALSE(),IF(ISERR(FIND(CONCATENATE(K$4,"+"),NieStac!$R20))=FALSE(),IF(ISERR(FIND(CONCATENATE(K$4,"++"),NieStac!$R20))=FALSE(),IF(ISERR(FIND(CONCATENATE(K$4,"+++"),NieStac!$R20))=FALSE(),"+++","++"),"+")," ")," ")</f>
        <v xml:space="preserve"> </v>
      </c>
      <c r="L13" s="198" t="str">
        <f>IF(ISERR(FIND(L$4,NieStac!$R20))=FALSE(),IF(ISERR(FIND(CONCATENATE(L$4,"+"),NieStac!$R20))=FALSE(),IF(ISERR(FIND(CONCATENATE(L$4,"++"),NieStac!$R20))=FALSE(),IF(ISERR(FIND(CONCATENATE(L$4,"+++"),NieStac!$R20))=FALSE(),"+++","++"),"+")," ")," ")</f>
        <v xml:space="preserve"> </v>
      </c>
      <c r="M13" s="198" t="str">
        <f>IF(ISERR(FIND(M$4,NieStac!$R20))=FALSE(),IF(ISERR(FIND(CONCATENATE(M$4,"+"),NieStac!$R20))=FALSE(),IF(ISERR(FIND(CONCATENATE(M$4,"++"),NieStac!$R20))=FALSE(),IF(ISERR(FIND(CONCATENATE(M$4,"+++"),NieStac!$R20))=FALSE(),"+++","++"),"+")," ")," ")</f>
        <v xml:space="preserve"> </v>
      </c>
      <c r="N13" s="198" t="str">
        <f>IF(ISERR(FIND(N$4,NieStac!$R20))=FALSE(),IF(ISERR(FIND(CONCATENATE(N$4,"+"),NieStac!$R20))=FALSE(),IF(ISERR(FIND(CONCATENATE(N$4,"++"),NieStac!$R20))=FALSE(),IF(ISERR(FIND(CONCATENATE(N$4,"+++"),NieStac!$R20))=FALSE(),"+++","++"),"+")," ")," ")</f>
        <v xml:space="preserve"> </v>
      </c>
      <c r="O13" s="198" t="str">
        <f>IF(ISERR(FIND(O$4,NieStac!$R20))=FALSE(),IF(ISERR(FIND(CONCATENATE(O$4,"+"),NieStac!$R20))=FALSE(),IF(ISERR(FIND(CONCATENATE(O$4,"++"),NieStac!$R20))=FALSE(),IF(ISERR(FIND(CONCATENATE(O$4,"+++"),NieStac!$R20))=FALSE(),"+++","++"),"+")," ")," ")</f>
        <v xml:space="preserve"> </v>
      </c>
      <c r="P13" s="198" t="str">
        <f>IF(ISERR(FIND(P$4,NieStac!$R20))=FALSE(),IF(ISERR(FIND(CONCATENATE(P$4,"+"),NieStac!$R20))=FALSE(),IF(ISERR(FIND(CONCATENATE(P$4,"++"),NieStac!$R20))=FALSE(),IF(ISERR(FIND(CONCATENATE(P$4,"+++"),NieStac!$R20))=FALSE(),"+++","++"),"+")," ")," ")</f>
        <v>+</v>
      </c>
      <c r="Q13" s="198" t="str">
        <f>IF(ISERR(FIND(Q$4,NieStac!$R20))=FALSE(),IF(ISERR(FIND(CONCATENATE(Q$4,"+"),NieStac!$R20))=FALSE(),IF(ISERR(FIND(CONCATENATE(Q$4,"++"),NieStac!$R20))=FALSE(),IF(ISERR(FIND(CONCATENATE(Q$4,"+++"),NieStac!$R20))=FALSE(),"+++","++"),"+")," ")," ")</f>
        <v xml:space="preserve"> </v>
      </c>
      <c r="R13" s="198" t="str">
        <f>IF(ISERR(FIND(R$4,NieStac!$R20))=FALSE(),IF(ISERR(FIND(CONCATENATE(R$4,"+"),NieStac!$R20))=FALSE(),IF(ISERR(FIND(CONCATENATE(R$4,"++"),NieStac!$R20))=FALSE(),IF(ISERR(FIND(CONCATENATE(R$4,"+++"),NieStac!$R20))=FALSE(),"+++","++"),"+")," ")," ")</f>
        <v xml:space="preserve"> </v>
      </c>
      <c r="S13" s="198" t="str">
        <f>IF(ISERR(FIND(S$4,NieStac!$R20))=FALSE(),IF(ISERR(FIND(CONCATENATE(S$4,"+"),NieStac!$R20))=FALSE(),IF(ISERR(FIND(CONCATENATE(S$4,"++"),NieStac!$R20))=FALSE(),IF(ISERR(FIND(CONCATENATE(S$4,"+++"),NieStac!$R20))=FALSE(),"+++","++"),"+")," ")," ")</f>
        <v xml:space="preserve"> </v>
      </c>
      <c r="T13" s="197" t="str">
        <f>NieStac!$C20</f>
        <v>Podstawowe szkolenie z zakresu BHP</v>
      </c>
      <c r="U13" s="198" t="str">
        <f>IF(ISERR(FIND(U$4,NieStac!$S20))=FALSE(),IF(ISERR(FIND(CONCATENATE(U$4,"+"),NieStac!$S20))=FALSE(),IF(ISERR(FIND(CONCATENATE(U$4,"++"),NieStac!$S20))=FALSE(),IF(ISERR(FIND(CONCATENATE(U$4,"+++"),NieStac!$S20))=FALSE(),"+++","++"),"+")," ")," ")</f>
        <v xml:space="preserve"> </v>
      </c>
      <c r="V13" s="198" t="str">
        <f>IF(ISERR(FIND(V$4,NieStac!$S20))=FALSE(),IF(ISERR(FIND(CONCATENATE(V$4,"+"),NieStac!$S20))=FALSE(),IF(ISERR(FIND(CONCATENATE(V$4,"++"),NieStac!$S20))=FALSE(),IF(ISERR(FIND(CONCATENATE(V$4,"+++"),NieStac!$S20))=FALSE(),"+++","++"),"+")," ")," ")</f>
        <v xml:space="preserve"> </v>
      </c>
      <c r="W13" s="198" t="str">
        <f>IF(ISERR(FIND(W$4,NieStac!$S20))=FALSE(),IF(ISERR(FIND(CONCATENATE(W$4,"+"),NieStac!$S20))=FALSE(),IF(ISERR(FIND(CONCATENATE(W$4,"++"),NieStac!$S20))=FALSE(),IF(ISERR(FIND(CONCATENATE(W$4,"+++"),NieStac!$S20))=FALSE(),"+++","++"),"+")," ")," ")</f>
        <v xml:space="preserve"> </v>
      </c>
      <c r="X13" s="198" t="str">
        <f>IF(ISERR(FIND(X$4,NieStac!$S20))=FALSE(),IF(ISERR(FIND(CONCATENATE(X$4,"+"),NieStac!$S20))=FALSE(),IF(ISERR(FIND(CONCATENATE(X$4,"++"),NieStac!$S20))=FALSE(),IF(ISERR(FIND(CONCATENATE(X$4,"+++"),NieStac!$S20))=FALSE(),"+++","++"),"+")," ")," ")</f>
        <v xml:space="preserve"> </v>
      </c>
      <c r="Y13" s="198" t="str">
        <f>IF(ISERR(FIND(Y$4,NieStac!$S20))=FALSE(),IF(ISERR(FIND(CONCATENATE(Y$4,"+"),NieStac!$S20))=FALSE(),IF(ISERR(FIND(CONCATENATE(Y$4,"++"),NieStac!$S20))=FALSE(),IF(ISERR(FIND(CONCATENATE(Y$4,"+++"),NieStac!$S20))=FALSE(),"+++","++"),"+")," ")," ")</f>
        <v xml:space="preserve"> </v>
      </c>
      <c r="Z13" s="198" t="str">
        <f>IF(ISERR(FIND(Z$4,NieStac!$S20))=FALSE(),IF(ISERR(FIND(CONCATENATE(Z$4,"+"),NieStac!$S20))=FALSE(),IF(ISERR(FIND(CONCATENATE(Z$4,"++"),NieStac!$S20))=FALSE(),IF(ISERR(FIND(CONCATENATE(Z$4,"+++"),NieStac!$S20))=FALSE(),"+++","++"),"+")," ")," ")</f>
        <v xml:space="preserve"> </v>
      </c>
      <c r="AA13" s="198" t="str">
        <f>IF(ISERR(FIND(AA$4,NieStac!$S20))=FALSE(),IF(ISERR(FIND(CONCATENATE(AA$4,"+"),NieStac!$S20))=FALSE(),IF(ISERR(FIND(CONCATENATE(AA$4,"++"),NieStac!$S20))=FALSE(),IF(ISERR(FIND(CONCATENATE(AA$4,"+++"),NieStac!$S20))=FALSE(),"+++","++"),"+")," ")," ")</f>
        <v xml:space="preserve"> </v>
      </c>
      <c r="AB13" s="198" t="str">
        <f>IF(ISERR(FIND(AB$4,NieStac!$S20))=FALSE(),IF(ISERR(FIND(CONCATENATE(AB$4,"+"),NieStac!$S20))=FALSE(),IF(ISERR(FIND(CONCATENATE(AB$4,"++"),NieStac!$S20))=FALSE(),IF(ISERR(FIND(CONCATENATE(AB$4,"+++"),NieStac!$S20))=FALSE(),"+++","++"),"+")," ")," ")</f>
        <v xml:space="preserve"> </v>
      </c>
      <c r="AC13" s="198" t="str">
        <f>IF(ISERR(FIND(AC$4,NieStac!$S20))=FALSE(),IF(ISERR(FIND(CONCATENATE(AC$4,"+"),NieStac!$S20))=FALSE(),IF(ISERR(FIND(CONCATENATE(AC$4,"++"),NieStac!$S20))=FALSE(),IF(ISERR(FIND(CONCATENATE(AC$4,"+++"),NieStac!$S20))=FALSE(),"+++","++"),"+")," ")," ")</f>
        <v xml:space="preserve"> </v>
      </c>
      <c r="AD13" s="198" t="str">
        <f>IF(ISERR(FIND(AD$4,NieStac!$S20))=FALSE(),IF(ISERR(FIND(CONCATENATE(AD$4,"+"),NieStac!$S20))=FALSE(),IF(ISERR(FIND(CONCATENATE(AD$4,"++"),NieStac!$S20))=FALSE(),IF(ISERR(FIND(CONCATENATE(AD$4,"+++"),NieStac!$S20))=FALSE(),"+++","++"),"+")," ")," ")</f>
        <v xml:space="preserve"> </v>
      </c>
      <c r="AE13" s="198" t="str">
        <f>IF(ISERR(FIND(AE$4,NieStac!$S20))=FALSE(),IF(ISERR(FIND(CONCATENATE(AE$4,"+"),NieStac!$S20))=FALSE(),IF(ISERR(FIND(CONCATENATE(AE$4,"++"),NieStac!$S20))=FALSE(),IF(ISERR(FIND(CONCATENATE(AE$4,"+++"),NieStac!$S20))=FALSE(),"+++","++"),"+")," ")," ")</f>
        <v xml:space="preserve"> </v>
      </c>
      <c r="AF13" s="198" t="str">
        <f>IF(ISERR(FIND(AF$4,NieStac!$S20))=FALSE(),IF(ISERR(FIND(CONCATENATE(AF$4,"+"),NieStac!$S20))=FALSE(),IF(ISERR(FIND(CONCATENATE(AF$4,"++"),NieStac!$S20))=FALSE(),IF(ISERR(FIND(CONCATENATE(AF$4,"+++"),NieStac!$S20))=FALSE(),"+++","++"),"+")," ")," ")</f>
        <v xml:space="preserve"> </v>
      </c>
      <c r="AG13" s="198" t="str">
        <f>IF(ISERR(FIND(AG$4,NieStac!$S20))=FALSE(),IF(ISERR(FIND(CONCATENATE(AG$4,"+"),NieStac!$S20))=FALSE(),IF(ISERR(FIND(CONCATENATE(AG$4,"++"),NieStac!$S20))=FALSE(),IF(ISERR(FIND(CONCATENATE(AG$4,"+++"),NieStac!$S20))=FALSE(),"+++","++"),"+")," ")," ")</f>
        <v xml:space="preserve"> </v>
      </c>
      <c r="AH13" s="198" t="str">
        <f>IF(ISERR(FIND(AH$4,NieStac!$S20))=FALSE(),IF(ISERR(FIND(CONCATENATE(AH$4,"+"),NieStac!$S20))=FALSE(),IF(ISERR(FIND(CONCATENATE(AH$4,"++"),NieStac!$S20))=FALSE(),IF(ISERR(FIND(CONCATENATE(AH$4,"+++"),NieStac!$S20))=FALSE(),"+++","++"),"+")," ")," ")</f>
        <v xml:space="preserve"> </v>
      </c>
      <c r="AI13" s="198" t="str">
        <f>IF(ISERR(FIND(AI$4,NieStac!$S20))=FALSE(),IF(ISERR(FIND(CONCATENATE(AI$4,"+"),NieStac!$S20))=FALSE(),IF(ISERR(FIND(CONCATENATE(AI$4,"++"),NieStac!$S20))=FALSE(),IF(ISERR(FIND(CONCATENATE(AI$4,"+++"),NieStac!$S20))=FALSE(),"+++","++"),"+")," ")," ")</f>
        <v xml:space="preserve"> </v>
      </c>
      <c r="AJ13" s="198" t="str">
        <f>IF(ISERR(FIND(AJ$4,NieStac!$S20))=FALSE(),IF(ISERR(FIND(CONCATENATE(AJ$4,"+"),NieStac!$S20))=FALSE(),IF(ISERR(FIND(CONCATENATE(AJ$4,"++"),NieStac!$S20))=FALSE(),IF(ISERR(FIND(CONCATENATE(AJ$4,"+++"),NieStac!$S20))=FALSE(),"+++","++"),"+")," ")," ")</f>
        <v xml:space="preserve"> </v>
      </c>
      <c r="AK13" s="198" t="str">
        <f>IF(ISERR(FIND(AK$4,NieStac!$S20))=FALSE(),IF(ISERR(FIND(CONCATENATE(AK$4,"+"),NieStac!$S20))=FALSE(),IF(ISERR(FIND(CONCATENATE(AK$4,"++"),NieStac!$S20))=FALSE(),IF(ISERR(FIND(CONCATENATE(AK$4,"+++"),NieStac!$S20))=FALSE(),"+++","++"),"+")," ")," ")</f>
        <v>+</v>
      </c>
      <c r="AL13" s="198" t="str">
        <f>IF(ISERR(FIND(AL$4,NieStac!$S20))=FALSE(),IF(ISERR(FIND(CONCATENATE(AL$4,"+"),NieStac!$S20))=FALSE(),IF(ISERR(FIND(CONCATENATE(AL$4,"++"),NieStac!$S20))=FALSE(),IF(ISERR(FIND(CONCATENATE(AL$4,"+++"),NieStac!$S20))=FALSE(),"+++","++"),"+")," ")," ")</f>
        <v xml:space="preserve"> </v>
      </c>
      <c r="AM13" s="198" t="str">
        <f>IF(ISERR(FIND(AM$4,NieStac!$S20))=FALSE(),IF(ISERR(FIND(CONCATENATE(AM$4,"+"),NieStac!$S20))=FALSE(),IF(ISERR(FIND(CONCATENATE(AM$4,"++"),NieStac!$S20))=FALSE(),IF(ISERR(FIND(CONCATENATE(AM$4,"+++"),NieStac!$S20))=FALSE(),"+++","++"),"+")," ")," ")</f>
        <v xml:space="preserve"> </v>
      </c>
      <c r="AN13" s="198" t="str">
        <f>IF(ISERR(FIND(AN$4,NieStac!$S20))=FALSE(),IF(ISERR(FIND(CONCATENATE(AN$4,"+"),NieStac!$S20))=FALSE(),IF(ISERR(FIND(CONCATENATE(AN$4,"++"),NieStac!$S20))=FALSE(),IF(ISERR(FIND(CONCATENATE(AN$4,"+++"),NieStac!$S20))=FALSE(),"+++","++"),"+")," ")," ")</f>
        <v xml:space="preserve"> </v>
      </c>
      <c r="AO13" s="198" t="str">
        <f>IF(ISERR(FIND(AO$4,NieStac!$S20))=FALSE(),IF(ISERR(FIND(CONCATENATE(AO$4,"+"),NieStac!$S20))=FALSE(),IF(ISERR(FIND(CONCATENATE(AO$4,"++"),NieStac!$S20))=FALSE(),IF(ISERR(FIND(CONCATENATE(AO$4,"+++"),NieStac!$S20))=FALSE(),"+++","++"),"+")," ")," ")</f>
        <v xml:space="preserve"> </v>
      </c>
      <c r="AP13" s="198" t="str">
        <f>IF(ISERR(FIND(AP$4,NieStac!$S20))=FALSE(),IF(ISERR(FIND(CONCATENATE(AP$4,"+"),NieStac!$S20))=FALSE(),IF(ISERR(FIND(CONCATENATE(AP$4,"++"),NieStac!$S20))=FALSE(),IF(ISERR(FIND(CONCATENATE(AP$4,"+++"),NieStac!$S20))=FALSE(),"+++","++"),"+")," ")," ")</f>
        <v xml:space="preserve"> </v>
      </c>
      <c r="AQ13" s="198" t="str">
        <f>IF(ISERR(FIND(AQ$4,NieStac!$S20))=FALSE(),IF(ISERR(FIND(CONCATENATE(AQ$4,"+"),NieStac!$S20))=FALSE(),IF(ISERR(FIND(CONCATENATE(AQ$4,"++"),NieStac!$S20))=FALSE(),IF(ISERR(FIND(CONCATENATE(AQ$4,"+++"),NieStac!$S20))=FALSE(),"+++","++"),"+")," ")," ")</f>
        <v xml:space="preserve"> </v>
      </c>
      <c r="AR13" s="198" t="str">
        <f>IF(ISERR(FIND(AR$4,NieStac!$S20))=FALSE(),IF(ISERR(FIND(CONCATENATE(AR$4,"+"),NieStac!$S20))=FALSE(),IF(ISERR(FIND(CONCATENATE(AR$4,"++"),NieStac!$S20))=FALSE(),IF(ISERR(FIND(CONCATENATE(AR$4,"+++"),NieStac!$S20))=FALSE(),"+++","++"),"+")," ")," ")</f>
        <v xml:space="preserve"> </v>
      </c>
      <c r="AS13" s="198" t="str">
        <f>IF(ISERR(FIND(AS$4,NieStac!$S20))=FALSE(),IF(ISERR(FIND(CONCATENATE(AS$4,"+"),NieStac!$S20))=FALSE(),IF(ISERR(FIND(CONCATENATE(AS$4,"++"),NieStac!$S20))=FALSE(),IF(ISERR(FIND(CONCATENATE(AS$4,"+++"),NieStac!$S20))=FALSE(),"+++","++"),"+")," ")," ")</f>
        <v xml:space="preserve"> </v>
      </c>
      <c r="AT13" s="198" t="str">
        <f>IF(ISERR(FIND(AT$4,NieStac!$S20))=FALSE(),IF(ISERR(FIND(CONCATENATE(AT$4,"+"),NieStac!$S20))=FALSE(),IF(ISERR(FIND(CONCATENATE(AT$4,"++"),NieStac!$S20))=FALSE(),IF(ISERR(FIND(CONCATENATE(AT$4,"+++"),NieStac!$S20))=FALSE(),"+++","++"),"+")," ")," ")</f>
        <v xml:space="preserve"> </v>
      </c>
      <c r="AU13" s="198" t="str">
        <f>IF(ISERR(FIND(AU$4,NieStac!$S20))=FALSE(),IF(ISERR(FIND(CONCATENATE(AU$4,"+"),NieStac!$S20))=FALSE(),IF(ISERR(FIND(CONCATENATE(AU$4,"++"),NieStac!$S20))=FALSE(),IF(ISERR(FIND(CONCATENATE(AU$4,"+++"),NieStac!$S20))=FALSE(),"+++","++"),"+")," ")," ")</f>
        <v xml:space="preserve"> </v>
      </c>
      <c r="AV13" s="197" t="str">
        <f>NieStac!$C20</f>
        <v>Podstawowe szkolenie z zakresu BHP</v>
      </c>
      <c r="AW13" s="198" t="str">
        <f>IF(ISERR(FIND(AW$4,NieStac!$T20))=FALSE(),IF(ISERR(FIND(CONCATENATE(AW$4,"+"),NieStac!$T20))=FALSE(),IF(ISERR(FIND(CONCATENATE(AW$4,"++"),NieStac!$T20))=FALSE(),IF(ISERR(FIND(CONCATENATE(AW$4,"+++"),NieStac!$T20))=FALSE(),"+++","++"),"+")," ")," ")</f>
        <v xml:space="preserve"> </v>
      </c>
      <c r="AX13" s="198" t="str">
        <f>IF(ISERR(FIND(AX$4,NieStac!$T20))=FALSE(),IF(ISERR(FIND(CONCATENATE(AX$4,"+"),NieStac!$T20))=FALSE(),IF(ISERR(FIND(CONCATENATE(AX$4,"++"),NieStac!$T20))=FALSE(),IF(ISERR(FIND(CONCATENATE(AX$4,"+++"),NieStac!$T20))=FALSE(),"+++","++"),"+")," ")," ")</f>
        <v xml:space="preserve"> </v>
      </c>
      <c r="AY13" s="198" t="str">
        <f>IF(ISERR(FIND(AY$4,NieStac!$T20))=FALSE(),IF(ISERR(FIND(CONCATENATE(AY$4,"+"),NieStac!$T20))=FALSE(),IF(ISERR(FIND(CONCATENATE(AY$4,"++"),NieStac!$T20))=FALSE(),IF(ISERR(FIND(CONCATENATE(AY$4,"+++"),NieStac!$T20))=FALSE(),"+++","++"),"+")," ")," ")</f>
        <v>+</v>
      </c>
      <c r="AZ13" s="198" t="str">
        <f>IF(ISERR(FIND(AZ$4,NieStac!$T20))=FALSE(),IF(ISERR(FIND(CONCATENATE(AZ$4,"+"),NieStac!$T20))=FALSE(),IF(ISERR(FIND(CONCATENATE(AZ$4,"++"),NieStac!$T20))=FALSE(),IF(ISERR(FIND(CONCATENATE(AZ$4,"+++"),NieStac!$T20))=FALSE(),"+++","++"),"+")," ")," ")</f>
        <v xml:space="preserve"> </v>
      </c>
      <c r="BA13" s="198" t="str">
        <f>IF(ISERR(FIND(BA$4,NieStac!$T20))=FALSE(),IF(ISERR(FIND(CONCATENATE(BA$4,"+"),NieStac!$T20))=FALSE(),IF(ISERR(FIND(CONCATENATE(BA$4,"++"),NieStac!$T20))=FALSE(),IF(ISERR(FIND(CONCATENATE(BA$4,"+++"),NieStac!$T20))=FALSE(),"+++","++"),"+")," ")," ")</f>
        <v xml:space="preserve"> </v>
      </c>
      <c r="BB13" s="198" t="str">
        <f>IF(ISERR(FIND(BB$4,NieStac!$T20))=FALSE(),IF(ISERR(FIND(CONCATENATE(BB$4,"+"),NieStac!$T20))=FALSE(),IF(ISERR(FIND(CONCATENATE(BB$4,"++"),NieStac!$T20))=FALSE(),IF(ISERR(FIND(CONCATENATE(BB$4,"+++"),NieStac!$T20))=FALSE(),"+++","++"),"+")," ")," ")</f>
        <v xml:space="preserve"> </v>
      </c>
    </row>
    <row r="14" spans="1:54" ht="12.75">
      <c r="A14" s="197" t="str">
        <f>NieStac!$C21</f>
        <v>Język obcy</v>
      </c>
      <c r="B14" s="198" t="str">
        <f>IF(ISERR(FIND(B$4,NieStac!$R21))=FALSE(),IF(ISERR(FIND(CONCATENATE(B$4,"+"),NieStac!$R21))=FALSE(),IF(ISERR(FIND(CONCATENATE(B$4,"++"),NieStac!$R21))=FALSE(),IF(ISERR(FIND(CONCATENATE(B$4,"+++"),NieStac!$R21))=FALSE(),"+++","++"),"+")," ")," ")</f>
        <v xml:space="preserve"> </v>
      </c>
      <c r="C14" s="198" t="str">
        <f>IF(ISERR(FIND(C$4,NieStac!$R21))=FALSE(),IF(ISERR(FIND(CONCATENATE(C$4,"+"),NieStac!$R21))=FALSE(),IF(ISERR(FIND(CONCATENATE(C$4,"++"),NieStac!$R21))=FALSE(),IF(ISERR(FIND(CONCATENATE(C$4,"+++"),NieStac!$R21))=FALSE(),"+++","++"),"+")," ")," ")</f>
        <v xml:space="preserve"> </v>
      </c>
      <c r="D14" s="198" t="str">
        <f>IF(ISERR(FIND(D$4,NieStac!$R21))=FALSE(),IF(ISERR(FIND(CONCATENATE(D$4,"+"),NieStac!$R21))=FALSE(),IF(ISERR(FIND(CONCATENATE(D$4,"++"),NieStac!$R21))=FALSE(),IF(ISERR(FIND(CONCATENATE(D$4,"+++"),NieStac!$R21))=FALSE(),"+++","++"),"+")," ")," ")</f>
        <v xml:space="preserve"> </v>
      </c>
      <c r="E14" s="198" t="str">
        <f>IF(ISERR(FIND(E$4,NieStac!$R21))=FALSE(),IF(ISERR(FIND(CONCATENATE(E$4,"+"),NieStac!$R21))=FALSE(),IF(ISERR(FIND(CONCATENATE(E$4,"++"),NieStac!$R21))=FALSE(),IF(ISERR(FIND(CONCATENATE(E$4,"+++"),NieStac!$R21))=FALSE(),"+++","++"),"+")," ")," ")</f>
        <v xml:space="preserve"> </v>
      </c>
      <c r="F14" s="198" t="str">
        <f>IF(ISERR(FIND(F$4,NieStac!$R21))=FALSE(),IF(ISERR(FIND(CONCATENATE(F$4,"+"),NieStac!$R21))=FALSE(),IF(ISERR(FIND(CONCATENATE(F$4,"++"),NieStac!$R21))=FALSE(),IF(ISERR(FIND(CONCATENATE(F$4,"+++"),NieStac!$R21))=FALSE(),"+++","++"),"+")," ")," ")</f>
        <v xml:space="preserve"> </v>
      </c>
      <c r="G14" s="198" t="str">
        <f>IF(ISERR(FIND(G$4,NieStac!$R21))=FALSE(),IF(ISERR(FIND(CONCATENATE(G$4,"+"),NieStac!$R21))=FALSE(),IF(ISERR(FIND(CONCATENATE(G$4,"++"),NieStac!$R21))=FALSE(),IF(ISERR(FIND(CONCATENATE(G$4,"+++"),NieStac!$R21))=FALSE(),"+++","++"),"+")," ")," ")</f>
        <v xml:space="preserve"> </v>
      </c>
      <c r="H14" s="198" t="str">
        <f>IF(ISERR(FIND(H$4,NieStac!$R21))=FALSE(),IF(ISERR(FIND(CONCATENATE(H$4,"+"),NieStac!$R21))=FALSE(),IF(ISERR(FIND(CONCATENATE(H$4,"++"),NieStac!$R21))=FALSE(),IF(ISERR(FIND(CONCATENATE(H$4,"+++"),NieStac!$R21))=FALSE(),"+++","++"),"+")," ")," ")</f>
        <v xml:space="preserve"> </v>
      </c>
      <c r="I14" s="198" t="str">
        <f>IF(ISERR(FIND(I$4,NieStac!$R21))=FALSE(),IF(ISERR(FIND(CONCATENATE(I$4,"+"),NieStac!$R21))=FALSE(),IF(ISERR(FIND(CONCATENATE(I$4,"++"),NieStac!$R21))=FALSE(),IF(ISERR(FIND(CONCATENATE(I$4,"+++"),NieStac!$R21))=FALSE(),"+++","++"),"+")," ")," ")</f>
        <v xml:space="preserve"> </v>
      </c>
      <c r="J14" s="198" t="str">
        <f>IF(ISERR(FIND(J$4,NieStac!$R21))=FALSE(),IF(ISERR(FIND(CONCATENATE(J$4,"+"),NieStac!$R21))=FALSE(),IF(ISERR(FIND(CONCATENATE(J$4,"++"),NieStac!$R21))=FALSE(),IF(ISERR(FIND(CONCATENATE(J$4,"+++"),NieStac!$R21))=FALSE(),"+++","++"),"+")," ")," ")</f>
        <v xml:space="preserve"> </v>
      </c>
      <c r="K14" s="198" t="str">
        <f>IF(ISERR(FIND(K$4,NieStac!$R21))=FALSE(),IF(ISERR(FIND(CONCATENATE(K$4,"+"),NieStac!$R21))=FALSE(),IF(ISERR(FIND(CONCATENATE(K$4,"++"),NieStac!$R21))=FALSE(),IF(ISERR(FIND(CONCATENATE(K$4,"+++"),NieStac!$R21))=FALSE(),"+++","++"),"+")," ")," ")</f>
        <v xml:space="preserve"> </v>
      </c>
      <c r="L14" s="198" t="str">
        <f>IF(ISERR(FIND(L$4,NieStac!$R21))=FALSE(),IF(ISERR(FIND(CONCATENATE(L$4,"+"),NieStac!$R21))=FALSE(),IF(ISERR(FIND(CONCATENATE(L$4,"++"),NieStac!$R21))=FALSE(),IF(ISERR(FIND(CONCATENATE(L$4,"+++"),NieStac!$R21))=FALSE(),"+++","++"),"+")," ")," ")</f>
        <v xml:space="preserve"> </v>
      </c>
      <c r="M14" s="198" t="str">
        <f>IF(ISERR(FIND(M$4,NieStac!$R21))=FALSE(),IF(ISERR(FIND(CONCATENATE(M$4,"+"),NieStac!$R21))=FALSE(),IF(ISERR(FIND(CONCATENATE(M$4,"++"),NieStac!$R21))=FALSE(),IF(ISERR(FIND(CONCATENATE(M$4,"+++"),NieStac!$R21))=FALSE(),"+++","++"),"+")," ")," ")</f>
        <v xml:space="preserve"> </v>
      </c>
      <c r="N14" s="198" t="str">
        <f>IF(ISERR(FIND(N$4,NieStac!$R21))=FALSE(),IF(ISERR(FIND(CONCATENATE(N$4,"+"),NieStac!$R21))=FALSE(),IF(ISERR(FIND(CONCATENATE(N$4,"++"),NieStac!$R21))=FALSE(),IF(ISERR(FIND(CONCATENATE(N$4,"+++"),NieStac!$R21))=FALSE(),"+++","++"),"+")," ")," ")</f>
        <v xml:space="preserve"> </v>
      </c>
      <c r="O14" s="198" t="str">
        <f>IF(ISERR(FIND(O$4,NieStac!$R21))=FALSE(),IF(ISERR(FIND(CONCATENATE(O$4,"+"),NieStac!$R21))=FALSE(),IF(ISERR(FIND(CONCATENATE(O$4,"++"),NieStac!$R21))=FALSE(),IF(ISERR(FIND(CONCATENATE(O$4,"+++"),NieStac!$R21))=FALSE(),"+++","++"),"+")," ")," ")</f>
        <v xml:space="preserve"> </v>
      </c>
      <c r="P14" s="198" t="str">
        <f>IF(ISERR(FIND(P$4,NieStac!$R21))=FALSE(),IF(ISERR(FIND(CONCATENATE(P$4,"+"),NieStac!$R21))=FALSE(),IF(ISERR(FIND(CONCATENATE(P$4,"++"),NieStac!$R21))=FALSE(),IF(ISERR(FIND(CONCATENATE(P$4,"+++"),NieStac!$R21))=FALSE(),"+++","++"),"+")," ")," ")</f>
        <v xml:space="preserve"> </v>
      </c>
      <c r="Q14" s="198" t="str">
        <f>IF(ISERR(FIND(Q$4,NieStac!$R21))=FALSE(),IF(ISERR(FIND(CONCATENATE(Q$4,"+"),NieStac!$R21))=FALSE(),IF(ISERR(FIND(CONCATENATE(Q$4,"++"),NieStac!$R21))=FALSE(),IF(ISERR(FIND(CONCATENATE(Q$4,"+++"),NieStac!$R21))=FALSE(),"+++","++"),"+")," ")," ")</f>
        <v xml:space="preserve"> </v>
      </c>
      <c r="R14" s="198" t="str">
        <f>IF(ISERR(FIND(R$4,NieStac!$R21))=FALSE(),IF(ISERR(FIND(CONCATENATE(R$4,"+"),NieStac!$R21))=FALSE(),IF(ISERR(FIND(CONCATENATE(R$4,"++"),NieStac!$R21))=FALSE(),IF(ISERR(FIND(CONCATENATE(R$4,"+++"),NieStac!$R21))=FALSE(),"+++","++"),"+")," ")," ")</f>
        <v xml:space="preserve"> </v>
      </c>
      <c r="S14" s="198" t="str">
        <f>IF(ISERR(FIND(S$4,NieStac!$R21))=FALSE(),IF(ISERR(FIND(CONCATENATE(S$4,"+"),NieStac!$R21))=FALSE(),IF(ISERR(FIND(CONCATENATE(S$4,"++"),NieStac!$R21))=FALSE(),IF(ISERR(FIND(CONCATENATE(S$4,"+++"),NieStac!$R21))=FALSE(),"+++","++"),"+")," ")," ")</f>
        <v xml:space="preserve"> </v>
      </c>
      <c r="T14" s="197" t="str">
        <f>NieStac!$C21</f>
        <v>Język obcy</v>
      </c>
      <c r="U14" s="198" t="str">
        <f>IF(ISERR(FIND(U$4,NieStac!$S21))=FALSE(),IF(ISERR(FIND(CONCATENATE(U$4,"+"),NieStac!$S21))=FALSE(),IF(ISERR(FIND(CONCATENATE(U$4,"++"),NieStac!$S21))=FALSE(),IF(ISERR(FIND(CONCATENATE(U$4,"+++"),NieStac!$S21))=FALSE(),"+++","++"),"+")," ")," ")</f>
        <v>+</v>
      </c>
      <c r="V14" s="198" t="str">
        <f>IF(ISERR(FIND(V$4,NieStac!$S21))=FALSE(),IF(ISERR(FIND(CONCATENATE(V$4,"+"),NieStac!$S21))=FALSE(),IF(ISERR(FIND(CONCATENATE(V$4,"++"),NieStac!$S21))=FALSE(),IF(ISERR(FIND(CONCATENATE(V$4,"+++"),NieStac!$S21))=FALSE(),"+++","++"),"+")," ")," ")</f>
        <v xml:space="preserve"> </v>
      </c>
      <c r="W14" s="198" t="str">
        <f>IF(ISERR(FIND(W$4,NieStac!$S21))=FALSE(),IF(ISERR(FIND(CONCATENATE(W$4,"+"),NieStac!$S21))=FALSE(),IF(ISERR(FIND(CONCATENATE(W$4,"++"),NieStac!$S21))=FALSE(),IF(ISERR(FIND(CONCATENATE(W$4,"+++"),NieStac!$S21))=FALSE(),"+++","++"),"+")," ")," ")</f>
        <v>+</v>
      </c>
      <c r="X14" s="198" t="str">
        <f>IF(ISERR(FIND(X$4,NieStac!$S21))=FALSE(),IF(ISERR(FIND(CONCATENATE(X$4,"+"),NieStac!$S21))=FALSE(),IF(ISERR(FIND(CONCATENATE(X$4,"++"),NieStac!$S21))=FALSE(),IF(ISERR(FIND(CONCATENATE(X$4,"+++"),NieStac!$S21))=FALSE(),"+++","++"),"+")," ")," ")</f>
        <v>+</v>
      </c>
      <c r="Y14" s="198" t="str">
        <f>IF(ISERR(FIND(Y$4,NieStac!$S21))=FALSE(),IF(ISERR(FIND(CONCATENATE(Y$4,"+"),NieStac!$S21))=FALSE(),IF(ISERR(FIND(CONCATENATE(Y$4,"++"),NieStac!$S21))=FALSE(),IF(ISERR(FIND(CONCATENATE(Y$4,"+++"),NieStac!$S21))=FALSE(),"+++","++"),"+")," ")," ")</f>
        <v xml:space="preserve"> </v>
      </c>
      <c r="Z14" s="198" t="str">
        <f>IF(ISERR(FIND(Z$4,NieStac!$S21))=FALSE(),IF(ISERR(FIND(CONCATENATE(Z$4,"+"),NieStac!$S21))=FALSE(),IF(ISERR(FIND(CONCATENATE(Z$4,"++"),NieStac!$S21))=FALSE(),IF(ISERR(FIND(CONCATENATE(Z$4,"+++"),NieStac!$S21))=FALSE(),"+++","++"),"+")," ")," ")</f>
        <v xml:space="preserve"> </v>
      </c>
      <c r="AA14" s="198" t="str">
        <f>IF(ISERR(FIND(AA$4,NieStac!$S21))=FALSE(),IF(ISERR(FIND(CONCATENATE(AA$4,"+"),NieStac!$S21))=FALSE(),IF(ISERR(FIND(CONCATENATE(AA$4,"++"),NieStac!$S21))=FALSE(),IF(ISERR(FIND(CONCATENATE(AA$4,"+++"),NieStac!$S21))=FALSE(),"+++","++"),"+")," ")," ")</f>
        <v>+</v>
      </c>
      <c r="AB14" s="198" t="str">
        <f>IF(ISERR(FIND(AB$4,NieStac!$S21))=FALSE(),IF(ISERR(FIND(CONCATENATE(AB$4,"+"),NieStac!$S21))=FALSE(),IF(ISERR(FIND(CONCATENATE(AB$4,"++"),NieStac!$S21))=FALSE(),IF(ISERR(FIND(CONCATENATE(AB$4,"+++"),NieStac!$S21))=FALSE(),"+++","++"),"+")," ")," ")</f>
        <v xml:space="preserve"> </v>
      </c>
      <c r="AC14" s="198" t="str">
        <f>IF(ISERR(FIND(AC$4,NieStac!$S21))=FALSE(),IF(ISERR(FIND(CONCATENATE(AC$4,"+"),NieStac!$S21))=FALSE(),IF(ISERR(FIND(CONCATENATE(AC$4,"++"),NieStac!$S21))=FALSE(),IF(ISERR(FIND(CONCATENATE(AC$4,"+++"),NieStac!$S21))=FALSE(),"+++","++"),"+")," ")," ")</f>
        <v xml:space="preserve"> </v>
      </c>
      <c r="AD14" s="198" t="str">
        <f>IF(ISERR(FIND(AD$4,NieStac!$S21))=FALSE(),IF(ISERR(FIND(CONCATENATE(AD$4,"+"),NieStac!$S21))=FALSE(),IF(ISERR(FIND(CONCATENATE(AD$4,"++"),NieStac!$S21))=FALSE(),IF(ISERR(FIND(CONCATENATE(AD$4,"+++"),NieStac!$S21))=FALSE(),"+++","++"),"+")," ")," ")</f>
        <v xml:space="preserve"> </v>
      </c>
      <c r="AE14" s="198" t="str">
        <f>IF(ISERR(FIND(AE$4,NieStac!$S21))=FALSE(),IF(ISERR(FIND(CONCATENATE(AE$4,"+"),NieStac!$S21))=FALSE(),IF(ISERR(FIND(CONCATENATE(AE$4,"++"),NieStac!$S21))=FALSE(),IF(ISERR(FIND(CONCATENATE(AE$4,"+++"),NieStac!$S21))=FALSE(),"+++","++"),"+")," ")," ")</f>
        <v xml:space="preserve"> </v>
      </c>
      <c r="AF14" s="198" t="str">
        <f>IF(ISERR(FIND(AF$4,NieStac!$S21))=FALSE(),IF(ISERR(FIND(CONCATENATE(AF$4,"+"),NieStac!$S21))=FALSE(),IF(ISERR(FIND(CONCATENATE(AF$4,"++"),NieStac!$S21))=FALSE(),IF(ISERR(FIND(CONCATENATE(AF$4,"+++"),NieStac!$S21))=FALSE(),"+++","++"),"+")," ")," ")</f>
        <v xml:space="preserve"> </v>
      </c>
      <c r="AG14" s="198" t="str">
        <f>IF(ISERR(FIND(AG$4,NieStac!$S21))=FALSE(),IF(ISERR(FIND(CONCATENATE(AG$4,"+"),NieStac!$S21))=FALSE(),IF(ISERR(FIND(CONCATENATE(AG$4,"++"),NieStac!$S21))=FALSE(),IF(ISERR(FIND(CONCATENATE(AG$4,"+++"),NieStac!$S21))=FALSE(),"+++","++"),"+")," ")," ")</f>
        <v xml:space="preserve"> </v>
      </c>
      <c r="AH14" s="198" t="str">
        <f>IF(ISERR(FIND(AH$4,NieStac!$S21))=FALSE(),IF(ISERR(FIND(CONCATENATE(AH$4,"+"),NieStac!$S21))=FALSE(),IF(ISERR(FIND(CONCATENATE(AH$4,"++"),NieStac!$S21))=FALSE(),IF(ISERR(FIND(CONCATENATE(AH$4,"+++"),NieStac!$S21))=FALSE(),"+++","++"),"+")," ")," ")</f>
        <v xml:space="preserve"> </v>
      </c>
      <c r="AI14" s="198" t="str">
        <f>IF(ISERR(FIND(AI$4,NieStac!$S21))=FALSE(),IF(ISERR(FIND(CONCATENATE(AI$4,"+"),NieStac!$S21))=FALSE(),IF(ISERR(FIND(CONCATENATE(AI$4,"++"),NieStac!$S21))=FALSE(),IF(ISERR(FIND(CONCATENATE(AI$4,"+++"),NieStac!$S21))=FALSE(),"+++","++"),"+")," ")," ")</f>
        <v xml:space="preserve"> </v>
      </c>
      <c r="AJ14" s="198" t="str">
        <f>IF(ISERR(FIND(AJ$4,NieStac!$S21))=FALSE(),IF(ISERR(FIND(CONCATENATE(AJ$4,"+"),NieStac!$S21))=FALSE(),IF(ISERR(FIND(CONCATENATE(AJ$4,"++"),NieStac!$S21))=FALSE(),IF(ISERR(FIND(CONCATENATE(AJ$4,"+++"),NieStac!$S21))=FALSE(),"+++","++"),"+")," ")," ")</f>
        <v xml:space="preserve"> </v>
      </c>
      <c r="AK14" s="198" t="str">
        <f>IF(ISERR(FIND(AK$4,NieStac!$S21))=FALSE(),IF(ISERR(FIND(CONCATENATE(AK$4,"+"),NieStac!$S21))=FALSE(),IF(ISERR(FIND(CONCATENATE(AK$4,"++"),NieStac!$S21))=FALSE(),IF(ISERR(FIND(CONCATENATE(AK$4,"+++"),NieStac!$S21))=FALSE(),"+++","++"),"+")," ")," ")</f>
        <v xml:space="preserve"> </v>
      </c>
      <c r="AL14" s="198" t="str">
        <f>IF(ISERR(FIND(AL$4,NieStac!$S21))=FALSE(),IF(ISERR(FIND(CONCATENATE(AL$4,"+"),NieStac!$S21))=FALSE(),IF(ISERR(FIND(CONCATENATE(AL$4,"++"),NieStac!$S21))=FALSE(),IF(ISERR(FIND(CONCATENATE(AL$4,"+++"),NieStac!$S21))=FALSE(),"+++","++"),"+")," ")," ")</f>
        <v xml:space="preserve"> </v>
      </c>
      <c r="AM14" s="198" t="str">
        <f>IF(ISERR(FIND(AM$4,NieStac!$S21))=FALSE(),IF(ISERR(FIND(CONCATENATE(AM$4,"+"),NieStac!$S21))=FALSE(),IF(ISERR(FIND(CONCATENATE(AM$4,"++"),NieStac!$S21))=FALSE(),IF(ISERR(FIND(CONCATENATE(AM$4,"+++"),NieStac!$S21))=FALSE(),"+++","++"),"+")," ")," ")</f>
        <v xml:space="preserve"> </v>
      </c>
      <c r="AN14" s="198" t="str">
        <f>IF(ISERR(FIND(AN$4,NieStac!$S21))=FALSE(),IF(ISERR(FIND(CONCATENATE(AN$4,"+"),NieStac!$S21))=FALSE(),IF(ISERR(FIND(CONCATENATE(AN$4,"++"),NieStac!$S21))=FALSE(),IF(ISERR(FIND(CONCATENATE(AN$4,"+++"),NieStac!$S21))=FALSE(),"+++","++"),"+")," ")," ")</f>
        <v xml:space="preserve"> </v>
      </c>
      <c r="AO14" s="198" t="str">
        <f>IF(ISERR(FIND(AO$4,NieStac!$S21))=FALSE(),IF(ISERR(FIND(CONCATENATE(AO$4,"+"),NieStac!$S21))=FALSE(),IF(ISERR(FIND(CONCATENATE(AO$4,"++"),NieStac!$S21))=FALSE(),IF(ISERR(FIND(CONCATENATE(AO$4,"+++"),NieStac!$S21))=FALSE(),"+++","++"),"+")," ")," ")</f>
        <v xml:space="preserve"> </v>
      </c>
      <c r="AP14" s="198" t="str">
        <f>IF(ISERR(FIND(AP$4,NieStac!$S21))=FALSE(),IF(ISERR(FIND(CONCATENATE(AP$4,"+"),NieStac!$S21))=FALSE(),IF(ISERR(FIND(CONCATENATE(AP$4,"++"),NieStac!$S21))=FALSE(),IF(ISERR(FIND(CONCATENATE(AP$4,"+++"),NieStac!$S21))=FALSE(),"+++","++"),"+")," ")," ")</f>
        <v xml:space="preserve"> </v>
      </c>
      <c r="AQ14" s="198" t="str">
        <f>IF(ISERR(FIND(AQ$4,NieStac!$S21))=FALSE(),IF(ISERR(FIND(CONCATENATE(AQ$4,"+"),NieStac!$S21))=FALSE(),IF(ISERR(FIND(CONCATENATE(AQ$4,"++"),NieStac!$S21))=FALSE(),IF(ISERR(FIND(CONCATENATE(AQ$4,"+++"),NieStac!$S21))=FALSE(),"+++","++"),"+")," ")," ")</f>
        <v xml:space="preserve"> </v>
      </c>
      <c r="AR14" s="198" t="str">
        <f>IF(ISERR(FIND(AR$4,NieStac!$S21))=FALSE(),IF(ISERR(FIND(CONCATENATE(AR$4,"+"),NieStac!$S21))=FALSE(),IF(ISERR(FIND(CONCATENATE(AR$4,"++"),NieStac!$S21))=FALSE(),IF(ISERR(FIND(CONCATENATE(AR$4,"+++"),NieStac!$S21))=FALSE(),"+++","++"),"+")," ")," ")</f>
        <v xml:space="preserve"> </v>
      </c>
      <c r="AS14" s="198" t="str">
        <f>IF(ISERR(FIND(AS$4,NieStac!$S21))=FALSE(),IF(ISERR(FIND(CONCATENATE(AS$4,"+"),NieStac!$S21))=FALSE(),IF(ISERR(FIND(CONCATENATE(AS$4,"++"),NieStac!$S21))=FALSE(),IF(ISERR(FIND(CONCATENATE(AS$4,"+++"),NieStac!$S21))=FALSE(),"+++","++"),"+")," ")," ")</f>
        <v xml:space="preserve"> </v>
      </c>
      <c r="AT14" s="198" t="str">
        <f>IF(ISERR(FIND(AT$4,NieStac!$S21))=FALSE(),IF(ISERR(FIND(CONCATENATE(AT$4,"+"),NieStac!$S21))=FALSE(),IF(ISERR(FIND(CONCATENATE(AT$4,"++"),NieStac!$S21))=FALSE(),IF(ISERR(FIND(CONCATENATE(AT$4,"+++"),NieStac!$S21))=FALSE(),"+++","++"),"+")," ")," ")</f>
        <v xml:space="preserve"> </v>
      </c>
      <c r="AU14" s="198" t="str">
        <f>IF(ISERR(FIND(AU$4,NieStac!$S21))=FALSE(),IF(ISERR(FIND(CONCATENATE(AU$4,"+"),NieStac!$S21))=FALSE(),IF(ISERR(FIND(CONCATENATE(AU$4,"++"),NieStac!$S21))=FALSE(),IF(ISERR(FIND(CONCATENATE(AU$4,"+++"),NieStac!$S21))=FALSE(),"+++","++"),"+")," ")," ")</f>
        <v xml:space="preserve"> </v>
      </c>
      <c r="AV14" s="197" t="str">
        <f>NieStac!$C21</f>
        <v>Język obcy</v>
      </c>
      <c r="AW14" s="198" t="str">
        <f>IF(ISERR(FIND(AW$4,NieStac!$T21))=FALSE(),IF(ISERR(FIND(CONCATENATE(AW$4,"+"),NieStac!$T21))=FALSE(),IF(ISERR(FIND(CONCATENATE(AW$4,"++"),NieStac!$T21))=FALSE(),IF(ISERR(FIND(CONCATENATE(AW$4,"+++"),NieStac!$T21))=FALSE(),"+++","++"),"+")," ")," ")</f>
        <v xml:space="preserve"> </v>
      </c>
      <c r="AX14" s="198" t="str">
        <f>IF(ISERR(FIND(AX$4,NieStac!$T21))=FALSE(),IF(ISERR(FIND(CONCATENATE(AX$4,"+"),NieStac!$T21))=FALSE(),IF(ISERR(FIND(CONCATENATE(AX$4,"++"),NieStac!$T21))=FALSE(),IF(ISERR(FIND(CONCATENATE(AX$4,"+++"),NieStac!$T21))=FALSE(),"+++","++"),"+")," ")," ")</f>
        <v xml:space="preserve"> </v>
      </c>
      <c r="AY14" s="198" t="str">
        <f>IF(ISERR(FIND(AY$4,NieStac!$T21))=FALSE(),IF(ISERR(FIND(CONCATENATE(AY$4,"+"),NieStac!$T21))=FALSE(),IF(ISERR(FIND(CONCATENATE(AY$4,"++"),NieStac!$T21))=FALSE(),IF(ISERR(FIND(CONCATENATE(AY$4,"+++"),NieStac!$T21))=FALSE(),"+++","++"),"+")," ")," ")</f>
        <v>+</v>
      </c>
      <c r="AZ14" s="198" t="str">
        <f>IF(ISERR(FIND(AZ$4,NieStac!$T21))=FALSE(),IF(ISERR(FIND(CONCATENATE(AZ$4,"+"),NieStac!$T21))=FALSE(),IF(ISERR(FIND(CONCATENATE(AZ$4,"++"),NieStac!$T21))=FALSE(),IF(ISERR(FIND(CONCATENATE(AZ$4,"+++"),NieStac!$T21))=FALSE(),"+++","++"),"+")," ")," ")</f>
        <v xml:space="preserve"> </v>
      </c>
      <c r="BA14" s="198" t="str">
        <f>IF(ISERR(FIND(BA$4,NieStac!$T21))=FALSE(),IF(ISERR(FIND(CONCATENATE(BA$4,"+"),NieStac!$T21))=FALSE(),IF(ISERR(FIND(CONCATENATE(BA$4,"++"),NieStac!$T21))=FALSE(),IF(ISERR(FIND(CONCATENATE(BA$4,"+++"),NieStac!$T21))=FALSE(),"+++","++"),"+")," ")," ")</f>
        <v>+</v>
      </c>
      <c r="BB14" s="198" t="str">
        <f>IF(ISERR(FIND(BB$4,NieStac!$T21))=FALSE(),IF(ISERR(FIND(CONCATENATE(BB$4,"+"),NieStac!$T21))=FALSE(),IF(ISERR(FIND(CONCATENATE(BB$4,"++"),NieStac!$T21))=FALSE(),IF(ISERR(FIND(CONCATENATE(BB$4,"+++"),NieStac!$T21))=FALSE(),"+++","++"),"+")," ")," ")</f>
        <v xml:space="preserve"> </v>
      </c>
    </row>
    <row r="15" spans="1:54" ht="12.75">
      <c r="A15" s="195" t="str">
        <f>NieStac!$C24</f>
        <v>Semestr 2:</v>
      </c>
      <c r="B15" s="198"/>
      <c r="C15" s="198"/>
      <c r="D15" s="198"/>
      <c r="E15" s="198"/>
      <c r="F15" s="198"/>
      <c r="G15" s="198"/>
      <c r="H15" s="198"/>
      <c r="I15" s="198"/>
      <c r="J15" s="198"/>
      <c r="K15" s="198"/>
      <c r="L15" s="198"/>
      <c r="M15" s="198"/>
      <c r="N15" s="198"/>
      <c r="O15" s="198"/>
      <c r="P15" s="198"/>
      <c r="Q15" s="198"/>
      <c r="R15" s="198"/>
      <c r="S15" s="198"/>
      <c r="T15" s="195" t="str">
        <f>NieStac!$C24</f>
        <v>Semestr 2:</v>
      </c>
      <c r="U15" s="198"/>
      <c r="V15" s="198"/>
      <c r="W15" s="198"/>
      <c r="X15" s="198"/>
      <c r="Y15" s="198"/>
      <c r="Z15" s="198"/>
      <c r="AA15" s="198"/>
      <c r="AB15" s="198"/>
      <c r="AC15" s="198"/>
      <c r="AD15" s="198"/>
      <c r="AE15" s="198"/>
      <c r="AF15" s="198"/>
      <c r="AG15" s="198"/>
      <c r="AH15" s="198"/>
      <c r="AI15" s="198"/>
      <c r="AJ15" s="198"/>
      <c r="AK15" s="198"/>
      <c r="AL15" s="198"/>
      <c r="AM15" s="198"/>
      <c r="AN15" s="198"/>
      <c r="AO15" s="198"/>
      <c r="AP15" s="198"/>
      <c r="AQ15" s="198"/>
      <c r="AR15" s="198"/>
      <c r="AS15" s="198"/>
      <c r="AT15" s="198"/>
      <c r="AU15" s="198"/>
      <c r="AV15" s="195" t="str">
        <f>NieStac!$C24</f>
        <v>Semestr 2:</v>
      </c>
      <c r="AW15" s="198"/>
      <c r="AX15" s="198"/>
      <c r="AY15" s="198"/>
      <c r="AZ15" s="198"/>
      <c r="BA15" s="198"/>
      <c r="BB15" s="198"/>
    </row>
    <row r="16" spans="1:54" ht="12.75">
      <c r="A16" s="197" t="str">
        <f>NieStac!$C27</f>
        <v>Autonomiczne roboty mobilne</v>
      </c>
      <c r="B16" s="198" t="str">
        <f>IF(ISERR(FIND(B$4,NieStac!$R27))=FALSE(),IF(ISERR(FIND(CONCATENATE(B$4,"+"),NieStac!$R27))=FALSE(),IF(ISERR(FIND(CONCATENATE(B$4,"++"),NieStac!$R27))=FALSE(),IF(ISERR(FIND(CONCATENATE(B$4,"+++"),NieStac!$R27))=FALSE(),"+++","++"),"+")," ")," ")</f>
        <v xml:space="preserve"> </v>
      </c>
      <c r="C16" s="198" t="str">
        <f>IF(ISERR(FIND(C$4,NieStac!$R27))=FALSE(),IF(ISERR(FIND(CONCATENATE(C$4,"+"),NieStac!$R27))=FALSE(),IF(ISERR(FIND(CONCATENATE(C$4,"++"),NieStac!$R27))=FALSE(),IF(ISERR(FIND(CONCATENATE(C$4,"+++"),NieStac!$R27))=FALSE(),"+++","++"),"+")," ")," ")</f>
        <v>+</v>
      </c>
      <c r="D16" s="198" t="str">
        <f>IF(ISERR(FIND(D$4,NieStac!$R27))=FALSE(),IF(ISERR(FIND(CONCATENATE(D$4,"+"),NieStac!$R27))=FALSE(),IF(ISERR(FIND(CONCATENATE(D$4,"++"),NieStac!$R27))=FALSE(),IF(ISERR(FIND(CONCATENATE(D$4,"+++"),NieStac!$R27))=FALSE(),"+++","++"),"+")," ")," ")</f>
        <v xml:space="preserve"> </v>
      </c>
      <c r="E16" s="198" t="str">
        <f>IF(ISERR(FIND(E$4,NieStac!$R27))=FALSE(),IF(ISERR(FIND(CONCATENATE(E$4,"+"),NieStac!$R27))=FALSE(),IF(ISERR(FIND(CONCATENATE(E$4,"++"),NieStac!$R27))=FALSE(),IF(ISERR(FIND(CONCATENATE(E$4,"+++"),NieStac!$R27))=FALSE(),"+++","++"),"+")," ")," ")</f>
        <v xml:space="preserve"> </v>
      </c>
      <c r="F16" s="198" t="str">
        <f>IF(ISERR(FIND(F$4,NieStac!$R27))=FALSE(),IF(ISERR(FIND(CONCATENATE(F$4,"+"),NieStac!$R27))=FALSE(),IF(ISERR(FIND(CONCATENATE(F$4,"++"),NieStac!$R27))=FALSE(),IF(ISERR(FIND(CONCATENATE(F$4,"+++"),NieStac!$R27))=FALSE(),"+++","++"),"+")," ")," ")</f>
        <v xml:space="preserve"> </v>
      </c>
      <c r="G16" s="198" t="str">
        <f>IF(ISERR(FIND(G$4,NieStac!$R27))=FALSE(),IF(ISERR(FIND(CONCATENATE(G$4,"+"),NieStac!$R27))=FALSE(),IF(ISERR(FIND(CONCATENATE(G$4,"++"),NieStac!$R27))=FALSE(),IF(ISERR(FIND(CONCATENATE(G$4,"+++"),NieStac!$R27))=FALSE(),"+++","++"),"+")," ")," ")</f>
        <v>+</v>
      </c>
      <c r="H16" s="198" t="str">
        <f>IF(ISERR(FIND(H$4,NieStac!$R27))=FALSE(),IF(ISERR(FIND(CONCATENATE(H$4,"+"),NieStac!$R27))=FALSE(),IF(ISERR(FIND(CONCATENATE(H$4,"++"),NieStac!$R27))=FALSE(),IF(ISERR(FIND(CONCATENATE(H$4,"+++"),NieStac!$R27))=FALSE(),"+++","++"),"+")," ")," ")</f>
        <v xml:space="preserve"> </v>
      </c>
      <c r="I16" s="198" t="str">
        <f>IF(ISERR(FIND(I$4,NieStac!$R27))=FALSE(),IF(ISERR(FIND(CONCATENATE(I$4,"+"),NieStac!$R27))=FALSE(),IF(ISERR(FIND(CONCATENATE(I$4,"++"),NieStac!$R27))=FALSE(),IF(ISERR(FIND(CONCATENATE(I$4,"+++"),NieStac!$R27))=FALSE(),"+++","++"),"+")," ")," ")</f>
        <v xml:space="preserve"> </v>
      </c>
      <c r="J16" s="198" t="str">
        <f>IF(ISERR(FIND(J$4,NieStac!$R27))=FALSE(),IF(ISERR(FIND(CONCATENATE(J$4,"+"),NieStac!$R27))=FALSE(),IF(ISERR(FIND(CONCATENATE(J$4,"++"),NieStac!$R27))=FALSE(),IF(ISERR(FIND(CONCATENATE(J$4,"+++"),NieStac!$R27))=FALSE(),"+++","++"),"+")," ")," ")</f>
        <v xml:space="preserve"> </v>
      </c>
      <c r="K16" s="198" t="str">
        <f>IF(ISERR(FIND(K$4,NieStac!$R27))=FALSE(),IF(ISERR(FIND(CONCATENATE(K$4,"+"),NieStac!$R27))=FALSE(),IF(ISERR(FIND(CONCATENATE(K$4,"++"),NieStac!$R27))=FALSE(),IF(ISERR(FIND(CONCATENATE(K$4,"+++"),NieStac!$R27))=FALSE(),"+++","++"),"+")," ")," ")</f>
        <v xml:space="preserve"> </v>
      </c>
      <c r="L16" s="198" t="str">
        <f>IF(ISERR(FIND(L$4,NieStac!$R27))=FALSE(),IF(ISERR(FIND(CONCATENATE(L$4,"+"),NieStac!$R27))=FALSE(),IF(ISERR(FIND(CONCATENATE(L$4,"++"),NieStac!$R27))=FALSE(),IF(ISERR(FIND(CONCATENATE(L$4,"+++"),NieStac!$R27))=FALSE(),"+++","++"),"+")," ")," ")</f>
        <v xml:space="preserve"> </v>
      </c>
      <c r="M16" s="198" t="str">
        <f>IF(ISERR(FIND(M$4,NieStac!$R27))=FALSE(),IF(ISERR(FIND(CONCATENATE(M$4,"+"),NieStac!$R27))=FALSE(),IF(ISERR(FIND(CONCATENATE(M$4,"++"),NieStac!$R27))=FALSE(),IF(ISERR(FIND(CONCATENATE(M$4,"+++"),NieStac!$R27))=FALSE(),"+++","++"),"+")," ")," ")</f>
        <v xml:space="preserve"> </v>
      </c>
      <c r="N16" s="198" t="str">
        <f>IF(ISERR(FIND(N$4,NieStac!$R27))=FALSE(),IF(ISERR(FIND(CONCATENATE(N$4,"+"),NieStac!$R27))=FALSE(),IF(ISERR(FIND(CONCATENATE(N$4,"++"),NieStac!$R27))=FALSE(),IF(ISERR(FIND(CONCATENATE(N$4,"+++"),NieStac!$R27))=FALSE(),"+++","++"),"+")," ")," ")</f>
        <v xml:space="preserve"> </v>
      </c>
      <c r="O16" s="198" t="str">
        <f>IF(ISERR(FIND(O$4,NieStac!$R27))=FALSE(),IF(ISERR(FIND(CONCATENATE(O$4,"+"),NieStac!$R27))=FALSE(),IF(ISERR(FIND(CONCATENATE(O$4,"++"),NieStac!$R27))=FALSE(),IF(ISERR(FIND(CONCATENATE(O$4,"+++"),NieStac!$R27))=FALSE(),"+++","++"),"+")," ")," ")</f>
        <v xml:space="preserve"> </v>
      </c>
      <c r="P16" s="198" t="str">
        <f>IF(ISERR(FIND(P$4,NieStac!$R27))=FALSE(),IF(ISERR(FIND(CONCATENATE(P$4,"+"),NieStac!$R27))=FALSE(),IF(ISERR(FIND(CONCATENATE(P$4,"++"),NieStac!$R27))=FALSE(),IF(ISERR(FIND(CONCATENATE(P$4,"+++"),NieStac!$R27))=FALSE(),"+++","++"),"+")," ")," ")</f>
        <v>+</v>
      </c>
      <c r="Q16" s="198" t="str">
        <f>IF(ISERR(FIND(Q$4,NieStac!$R27))=FALSE(),IF(ISERR(FIND(CONCATENATE(Q$4,"+"),NieStac!$R27))=FALSE(),IF(ISERR(FIND(CONCATENATE(Q$4,"++"),NieStac!$R27))=FALSE(),IF(ISERR(FIND(CONCATENATE(Q$4,"+++"),NieStac!$R27))=FALSE(),"+++","++"),"+")," ")," ")</f>
        <v xml:space="preserve"> </v>
      </c>
      <c r="R16" s="198" t="str">
        <f>IF(ISERR(FIND(R$4,NieStac!$R27))=FALSE(),IF(ISERR(FIND(CONCATENATE(R$4,"+"),NieStac!$R27))=FALSE(),IF(ISERR(FIND(CONCATENATE(R$4,"++"),NieStac!$R27))=FALSE(),IF(ISERR(FIND(CONCATENATE(R$4,"+++"),NieStac!$R27))=FALSE(),"+++","++"),"+")," ")," ")</f>
        <v xml:space="preserve"> </v>
      </c>
      <c r="S16" s="198" t="str">
        <f>IF(ISERR(FIND(S$4,NieStac!$R27))=FALSE(),IF(ISERR(FIND(CONCATENATE(S$4,"+"),NieStac!$R27))=FALSE(),IF(ISERR(FIND(CONCATENATE(S$4,"++"),NieStac!$R27))=FALSE(),IF(ISERR(FIND(CONCATENATE(S$4,"+++"),NieStac!$R27))=FALSE(),"+++","++"),"+")," ")," ")</f>
        <v xml:space="preserve"> </v>
      </c>
      <c r="T16" s="197" t="str">
        <f>NieStac!$C27</f>
        <v>Autonomiczne roboty mobilne</v>
      </c>
      <c r="U16" s="198" t="str">
        <f>IF(ISERR(FIND(U$4,NieStac!$S27))=FALSE(),IF(ISERR(FIND(CONCATENATE(U$4,"+"),NieStac!$S27))=FALSE(),IF(ISERR(FIND(CONCATENATE(U$4,"++"),NieStac!$S27))=FALSE(),IF(ISERR(FIND(CONCATENATE(U$4,"+++"),NieStac!$S27))=FALSE(),"+++","++"),"+")," ")," ")</f>
        <v xml:space="preserve"> </v>
      </c>
      <c r="V16" s="198" t="str">
        <f>IF(ISERR(FIND(V$4,NieStac!$S27))=FALSE(),IF(ISERR(FIND(CONCATENATE(V$4,"+"),NieStac!$S27))=FALSE(),IF(ISERR(FIND(CONCATENATE(V$4,"++"),NieStac!$S27))=FALSE(),IF(ISERR(FIND(CONCATENATE(V$4,"+++"),NieStac!$S27))=FALSE(),"+++","++"),"+")," ")," ")</f>
        <v xml:space="preserve"> </v>
      </c>
      <c r="W16" s="198" t="str">
        <f>IF(ISERR(FIND(W$4,NieStac!$S27))=FALSE(),IF(ISERR(FIND(CONCATENATE(W$4,"+"),NieStac!$S27))=FALSE(),IF(ISERR(FIND(CONCATENATE(W$4,"++"),NieStac!$S27))=FALSE(),IF(ISERR(FIND(CONCATENATE(W$4,"+++"),NieStac!$S27))=FALSE(),"+++","++"),"+")," ")," ")</f>
        <v xml:space="preserve"> </v>
      </c>
      <c r="X16" s="198" t="str">
        <f>IF(ISERR(FIND(X$4,NieStac!$S27))=FALSE(),IF(ISERR(FIND(CONCATENATE(X$4,"+"),NieStac!$S27))=FALSE(),IF(ISERR(FIND(CONCATENATE(X$4,"++"),NieStac!$S27))=FALSE(),IF(ISERR(FIND(CONCATENATE(X$4,"+++"),NieStac!$S27))=FALSE(),"+++","++"),"+")," ")," ")</f>
        <v xml:space="preserve"> </v>
      </c>
      <c r="Y16" s="198" t="str">
        <f>IF(ISERR(FIND(Y$4,NieStac!$S27))=FALSE(),IF(ISERR(FIND(CONCATENATE(Y$4,"+"),NieStac!$S27))=FALSE(),IF(ISERR(FIND(CONCATENATE(Y$4,"++"),NieStac!$S27))=FALSE(),IF(ISERR(FIND(CONCATENATE(Y$4,"+++"),NieStac!$S27))=FALSE(),"+++","++"),"+")," ")," ")</f>
        <v xml:space="preserve"> </v>
      </c>
      <c r="Z16" s="198" t="str">
        <f>IF(ISERR(FIND(Z$4,NieStac!$S27))=FALSE(),IF(ISERR(FIND(CONCATENATE(Z$4,"+"),NieStac!$S27))=FALSE(),IF(ISERR(FIND(CONCATENATE(Z$4,"++"),NieStac!$S27))=FALSE(),IF(ISERR(FIND(CONCATENATE(Z$4,"+++"),NieStac!$S27))=FALSE(),"+++","++"),"+")," ")," ")</f>
        <v xml:space="preserve"> </v>
      </c>
      <c r="AA16" s="198" t="str">
        <f>IF(ISERR(FIND(AA$4,NieStac!$S27))=FALSE(),IF(ISERR(FIND(CONCATENATE(AA$4,"+"),NieStac!$S27))=FALSE(),IF(ISERR(FIND(CONCATENATE(AA$4,"++"),NieStac!$S27))=FALSE(),IF(ISERR(FIND(CONCATENATE(AA$4,"+++"),NieStac!$S27))=FALSE(),"+++","++"),"+")," ")," ")</f>
        <v xml:space="preserve"> </v>
      </c>
      <c r="AB16" s="198" t="str">
        <f>IF(ISERR(FIND(AB$4,NieStac!$S27))=FALSE(),IF(ISERR(FIND(CONCATENATE(AB$4,"+"),NieStac!$S27))=FALSE(),IF(ISERR(FIND(CONCATENATE(AB$4,"++"),NieStac!$S27))=FALSE(),IF(ISERR(FIND(CONCATENATE(AB$4,"+++"),NieStac!$S27))=FALSE(),"+++","++"),"+")," ")," ")</f>
        <v xml:space="preserve"> </v>
      </c>
      <c r="AC16" s="198" t="str">
        <f>IF(ISERR(FIND(AC$4,NieStac!$S27))=FALSE(),IF(ISERR(FIND(CONCATENATE(AC$4,"+"),NieStac!$S27))=FALSE(),IF(ISERR(FIND(CONCATENATE(AC$4,"++"),NieStac!$S27))=FALSE(),IF(ISERR(FIND(CONCATENATE(AC$4,"+++"),NieStac!$S27))=FALSE(),"+++","++"),"+")," ")," ")</f>
        <v xml:space="preserve"> </v>
      </c>
      <c r="AD16" s="198" t="str">
        <f>IF(ISERR(FIND(AD$4,NieStac!$S27))=FALSE(),IF(ISERR(FIND(CONCATENATE(AD$4,"+"),NieStac!$S27))=FALSE(),IF(ISERR(FIND(CONCATENATE(AD$4,"++"),NieStac!$S27))=FALSE(),IF(ISERR(FIND(CONCATENATE(AD$4,"+++"),NieStac!$S27))=FALSE(),"+++","++"),"+")," ")," ")</f>
        <v xml:space="preserve"> </v>
      </c>
      <c r="AE16" s="198" t="str">
        <f>IF(ISERR(FIND(AE$4,NieStac!$S27))=FALSE(),IF(ISERR(FIND(CONCATENATE(AE$4,"+"),NieStac!$S27))=FALSE(),IF(ISERR(FIND(CONCATENATE(AE$4,"++"),NieStac!$S27))=FALSE(),IF(ISERR(FIND(CONCATENATE(AE$4,"+++"),NieStac!$S27))=FALSE(),"+++","++"),"+")," ")," ")</f>
        <v xml:space="preserve"> </v>
      </c>
      <c r="AF16" s="198" t="str">
        <f>IF(ISERR(FIND(AF$4,NieStac!$S27))=FALSE(),IF(ISERR(FIND(CONCATENATE(AF$4,"+"),NieStac!$S27))=FALSE(),IF(ISERR(FIND(CONCATENATE(AF$4,"++"),NieStac!$S27))=FALSE(),IF(ISERR(FIND(CONCATENATE(AF$4,"+++"),NieStac!$S27))=FALSE(),"+++","++"),"+")," ")," ")</f>
        <v>+</v>
      </c>
      <c r="AG16" s="198" t="str">
        <f>IF(ISERR(FIND(AG$4,NieStac!$S27))=FALSE(),IF(ISERR(FIND(CONCATENATE(AG$4,"+"),NieStac!$S27))=FALSE(),IF(ISERR(FIND(CONCATENATE(AG$4,"++"),NieStac!$S27))=FALSE(),IF(ISERR(FIND(CONCATENATE(AG$4,"+++"),NieStac!$S27))=FALSE(),"+++","++"),"+")," ")," ")</f>
        <v xml:space="preserve"> </v>
      </c>
      <c r="AH16" s="198" t="str">
        <f>IF(ISERR(FIND(AH$4,NieStac!$S27))=FALSE(),IF(ISERR(FIND(CONCATENATE(AH$4,"+"),NieStac!$S27))=FALSE(),IF(ISERR(FIND(CONCATENATE(AH$4,"++"),NieStac!$S27))=FALSE(),IF(ISERR(FIND(CONCATENATE(AH$4,"+++"),NieStac!$S27))=FALSE(),"+++","++"),"+")," ")," ")</f>
        <v xml:space="preserve"> </v>
      </c>
      <c r="AI16" s="198" t="str">
        <f>IF(ISERR(FIND(AI$4,NieStac!$S27))=FALSE(),IF(ISERR(FIND(CONCATENATE(AI$4,"+"),NieStac!$S27))=FALSE(),IF(ISERR(FIND(CONCATENATE(AI$4,"++"),NieStac!$S27))=FALSE(),IF(ISERR(FIND(CONCATENATE(AI$4,"+++"),NieStac!$S27))=FALSE(),"+++","++"),"+")," ")," ")</f>
        <v xml:space="preserve"> </v>
      </c>
      <c r="AJ16" s="198" t="str">
        <f>IF(ISERR(FIND(AJ$4,NieStac!$S27))=FALSE(),IF(ISERR(FIND(CONCATENATE(AJ$4,"+"),NieStac!$S27))=FALSE(),IF(ISERR(FIND(CONCATENATE(AJ$4,"++"),NieStac!$S27))=FALSE(),IF(ISERR(FIND(CONCATENATE(AJ$4,"+++"),NieStac!$S27))=FALSE(),"+++","++"),"+")," ")," ")</f>
        <v xml:space="preserve"> </v>
      </c>
      <c r="AK16" s="198" t="str">
        <f>IF(ISERR(FIND(AK$4,NieStac!$S27))=FALSE(),IF(ISERR(FIND(CONCATENATE(AK$4,"+"),NieStac!$S27))=FALSE(),IF(ISERR(FIND(CONCATENATE(AK$4,"++"),NieStac!$S27))=FALSE(),IF(ISERR(FIND(CONCATENATE(AK$4,"+++"),NieStac!$S27))=FALSE(),"+++","++"),"+")," ")," ")</f>
        <v xml:space="preserve"> </v>
      </c>
      <c r="AL16" s="198" t="str">
        <f>IF(ISERR(FIND(AL$4,NieStac!$S27))=FALSE(),IF(ISERR(FIND(CONCATENATE(AL$4,"+"),NieStac!$S27))=FALSE(),IF(ISERR(FIND(CONCATENATE(AL$4,"++"),NieStac!$S27))=FALSE(),IF(ISERR(FIND(CONCATENATE(AL$4,"+++"),NieStac!$S27))=FALSE(),"+++","++"),"+")," ")," ")</f>
        <v xml:space="preserve"> </v>
      </c>
      <c r="AM16" s="198" t="str">
        <f>IF(ISERR(FIND(AM$4,NieStac!$S27))=FALSE(),IF(ISERR(FIND(CONCATENATE(AM$4,"+"),NieStac!$S27))=FALSE(),IF(ISERR(FIND(CONCATENATE(AM$4,"++"),NieStac!$S27))=FALSE(),IF(ISERR(FIND(CONCATENATE(AM$4,"+++"),NieStac!$S27))=FALSE(),"+++","++"),"+")," ")," ")</f>
        <v xml:space="preserve"> </v>
      </c>
      <c r="AN16" s="198" t="str">
        <f>IF(ISERR(FIND(AN$4,NieStac!$S27))=FALSE(),IF(ISERR(FIND(CONCATENATE(AN$4,"+"),NieStac!$S27))=FALSE(),IF(ISERR(FIND(CONCATENATE(AN$4,"++"),NieStac!$S27))=FALSE(),IF(ISERR(FIND(CONCATENATE(AN$4,"+++"),NieStac!$S27))=FALSE(),"+++","++"),"+")," ")," ")</f>
        <v xml:space="preserve"> </v>
      </c>
      <c r="AO16" s="198" t="str">
        <f>IF(ISERR(FIND(AO$4,NieStac!$S27))=FALSE(),IF(ISERR(FIND(CONCATENATE(AO$4,"+"),NieStac!$S27))=FALSE(),IF(ISERR(FIND(CONCATENATE(AO$4,"++"),NieStac!$S27))=FALSE(),IF(ISERR(FIND(CONCATENATE(AO$4,"+++"),NieStac!$S27))=FALSE(),"+++","++"),"+")," ")," ")</f>
        <v xml:space="preserve"> </v>
      </c>
      <c r="AP16" s="198" t="str">
        <f>IF(ISERR(FIND(AP$4,NieStac!$S27))=FALSE(),IF(ISERR(FIND(CONCATENATE(AP$4,"+"),NieStac!$S27))=FALSE(),IF(ISERR(FIND(CONCATENATE(AP$4,"++"),NieStac!$S27))=FALSE(),IF(ISERR(FIND(CONCATENATE(AP$4,"+++"),NieStac!$S27))=FALSE(),"+++","++"),"+")," ")," ")</f>
        <v>+</v>
      </c>
      <c r="AQ16" s="198" t="str">
        <f>IF(ISERR(FIND(AQ$4,NieStac!$S27))=FALSE(),IF(ISERR(FIND(CONCATENATE(AQ$4,"+"),NieStac!$S27))=FALSE(),IF(ISERR(FIND(CONCATENATE(AQ$4,"++"),NieStac!$S27))=FALSE(),IF(ISERR(FIND(CONCATENATE(AQ$4,"+++"),NieStac!$S27))=FALSE(),"+++","++"),"+")," ")," ")</f>
        <v xml:space="preserve"> </v>
      </c>
      <c r="AR16" s="198" t="str">
        <f>IF(ISERR(FIND(AR$4,NieStac!$S27))=FALSE(),IF(ISERR(FIND(CONCATENATE(AR$4,"+"),NieStac!$S27))=FALSE(),IF(ISERR(FIND(CONCATENATE(AR$4,"++"),NieStac!$S27))=FALSE(),IF(ISERR(FIND(CONCATENATE(AR$4,"+++"),NieStac!$S27))=FALSE(),"+++","++"),"+")," ")," ")</f>
        <v xml:space="preserve"> </v>
      </c>
      <c r="AS16" s="198" t="str">
        <f>IF(ISERR(FIND(AS$4,NieStac!$S27))=FALSE(),IF(ISERR(FIND(CONCATENATE(AS$4,"+"),NieStac!$S27))=FALSE(),IF(ISERR(FIND(CONCATENATE(AS$4,"++"),NieStac!$S27))=FALSE(),IF(ISERR(FIND(CONCATENATE(AS$4,"+++"),NieStac!$S27))=FALSE(),"+++","++"),"+")," ")," ")</f>
        <v>+</v>
      </c>
      <c r="AT16" s="198" t="str">
        <f>IF(ISERR(FIND(AT$4,NieStac!$S27))=FALSE(),IF(ISERR(FIND(CONCATENATE(AT$4,"+"),NieStac!$S27))=FALSE(),IF(ISERR(FIND(CONCATENATE(AT$4,"++"),NieStac!$S27))=FALSE(),IF(ISERR(FIND(CONCATENATE(AT$4,"+++"),NieStac!$S27))=FALSE(),"+++","++"),"+")," ")," ")</f>
        <v>+</v>
      </c>
      <c r="AU16" s="198" t="str">
        <f>IF(ISERR(FIND(AU$4,NieStac!$S27))=FALSE(),IF(ISERR(FIND(CONCATENATE(AU$4,"+"),NieStac!$S27))=FALSE(),IF(ISERR(FIND(CONCATENATE(AU$4,"++"),NieStac!$S27))=FALSE(),IF(ISERR(FIND(CONCATENATE(AU$4,"+++"),NieStac!$S27))=FALSE(),"+++","++"),"+")," ")," ")</f>
        <v xml:space="preserve"> </v>
      </c>
      <c r="AV16" s="197" t="str">
        <f>NieStac!$C27</f>
        <v>Autonomiczne roboty mobilne</v>
      </c>
      <c r="AW16" s="198" t="str">
        <f>IF(ISERR(FIND(AW$4,NieStac!$T27))=FALSE(),IF(ISERR(FIND(CONCATENATE(AW$4,"+"),NieStac!$T27))=FALSE(),IF(ISERR(FIND(CONCATENATE(AW$4,"++"),NieStac!$T27))=FALSE(),IF(ISERR(FIND(CONCATENATE(AW$4,"+++"),NieStac!$T27))=FALSE(),"+++","++"),"+")," ")," ")</f>
        <v xml:space="preserve"> </v>
      </c>
      <c r="AX16" s="198" t="str">
        <f>IF(ISERR(FIND(AX$4,NieStac!$T27))=FALSE(),IF(ISERR(FIND(CONCATENATE(AX$4,"+"),NieStac!$T27))=FALSE(),IF(ISERR(FIND(CONCATENATE(AX$4,"++"),NieStac!$T27))=FALSE(),IF(ISERR(FIND(CONCATENATE(AX$4,"+++"),NieStac!$T27))=FALSE(),"+++","++"),"+")," ")," ")</f>
        <v xml:space="preserve"> </v>
      </c>
      <c r="AY16" s="198" t="str">
        <f>IF(ISERR(FIND(AY$4,NieStac!$T27))=FALSE(),IF(ISERR(FIND(CONCATENATE(AY$4,"+"),NieStac!$T27))=FALSE(),IF(ISERR(FIND(CONCATENATE(AY$4,"++"),NieStac!$T27))=FALSE(),IF(ISERR(FIND(CONCATENATE(AY$4,"+++"),NieStac!$T27))=FALSE(),"+++","++"),"+")," ")," ")</f>
        <v xml:space="preserve"> </v>
      </c>
      <c r="AZ16" s="198" t="str">
        <f>IF(ISERR(FIND(AZ$4,NieStac!$T27))=FALSE(),IF(ISERR(FIND(CONCATENATE(AZ$4,"+"),NieStac!$T27))=FALSE(),IF(ISERR(FIND(CONCATENATE(AZ$4,"++"),NieStac!$T27))=FALSE(),IF(ISERR(FIND(CONCATENATE(AZ$4,"+++"),NieStac!$T27))=FALSE(),"+++","++"),"+")," ")," ")</f>
        <v>+</v>
      </c>
      <c r="BA16" s="198" t="str">
        <f>IF(ISERR(FIND(BA$4,NieStac!$T27))=FALSE(),IF(ISERR(FIND(CONCATENATE(BA$4,"+"),NieStac!$T27))=FALSE(),IF(ISERR(FIND(CONCATENATE(BA$4,"++"),NieStac!$T27))=FALSE(),IF(ISERR(FIND(CONCATENATE(BA$4,"+++"),NieStac!$T27))=FALSE(),"+++","++"),"+")," ")," ")</f>
        <v xml:space="preserve"> </v>
      </c>
      <c r="BB16" s="198" t="str">
        <f>IF(ISERR(FIND(BB$4,NieStac!$T27))=FALSE(),IF(ISERR(FIND(CONCATENATE(BB$4,"+"),NieStac!$T27))=FALSE(),IF(ISERR(FIND(CONCATENATE(BB$4,"++"),NieStac!$T27))=FALSE(),IF(ISERR(FIND(CONCATENATE(BB$4,"+++"),NieStac!$T27))=FALSE(),"+++","++"),"+")," ")," ")</f>
        <v xml:space="preserve"> </v>
      </c>
    </row>
    <row r="17" spans="1:54" ht="12.75">
      <c r="A17" s="197" t="str">
        <f>NieStac!$C28</f>
        <v>Autonomiczne roboty latające</v>
      </c>
      <c r="B17" s="198" t="str">
        <f>IF(ISERR(FIND(B$4,NieStac!$R28))=FALSE(),IF(ISERR(FIND(CONCATENATE(B$4,"+"),NieStac!$R28))=FALSE(),IF(ISERR(FIND(CONCATENATE(B$4,"++"),NieStac!$R28))=FALSE(),IF(ISERR(FIND(CONCATENATE(B$4,"+++"),NieStac!$R28))=FALSE(),"+++","++"),"+")," ")," ")</f>
        <v xml:space="preserve"> </v>
      </c>
      <c r="C17" s="198" t="str">
        <f>IF(ISERR(FIND(C$4,NieStac!$R28))=FALSE(),IF(ISERR(FIND(CONCATENATE(C$4,"+"),NieStac!$R28))=FALSE(),IF(ISERR(FIND(CONCATENATE(C$4,"++"),NieStac!$R28))=FALSE(),IF(ISERR(FIND(CONCATENATE(C$4,"+++"),NieStac!$R28))=FALSE(),"+++","++"),"+")," ")," ")</f>
        <v xml:space="preserve"> </v>
      </c>
      <c r="D17" s="198" t="str">
        <f>IF(ISERR(FIND(D$4,NieStac!$R28))=FALSE(),IF(ISERR(FIND(CONCATENATE(D$4,"+"),NieStac!$R28))=FALSE(),IF(ISERR(FIND(CONCATENATE(D$4,"++"),NieStac!$R28))=FALSE(),IF(ISERR(FIND(CONCATENATE(D$4,"+++"),NieStac!$R28))=FALSE(),"+++","++"),"+")," ")," ")</f>
        <v xml:space="preserve"> </v>
      </c>
      <c r="E17" s="198" t="str">
        <f>IF(ISERR(FIND(E$4,NieStac!$R28))=FALSE(),IF(ISERR(FIND(CONCATENATE(E$4,"+"),NieStac!$R28))=FALSE(),IF(ISERR(FIND(CONCATENATE(E$4,"++"),NieStac!$R28))=FALSE(),IF(ISERR(FIND(CONCATENATE(E$4,"+++"),NieStac!$R28))=FALSE(),"+++","++"),"+")," ")," ")</f>
        <v xml:space="preserve"> </v>
      </c>
      <c r="F17" s="198" t="str">
        <f>IF(ISERR(FIND(F$4,NieStac!$R28))=FALSE(),IF(ISERR(FIND(CONCATENATE(F$4,"+"),NieStac!$R28))=FALSE(),IF(ISERR(FIND(CONCATENATE(F$4,"++"),NieStac!$R28))=FALSE(),IF(ISERR(FIND(CONCATENATE(F$4,"+++"),NieStac!$R28))=FALSE(),"+++","++"),"+")," ")," ")</f>
        <v>+</v>
      </c>
      <c r="G17" s="198" t="str">
        <f>IF(ISERR(FIND(G$4,NieStac!$R28))=FALSE(),IF(ISERR(FIND(CONCATENATE(G$4,"+"),NieStac!$R28))=FALSE(),IF(ISERR(FIND(CONCATENATE(G$4,"++"),NieStac!$R28))=FALSE(),IF(ISERR(FIND(CONCATENATE(G$4,"+++"),NieStac!$R28))=FALSE(),"+++","++"),"+")," ")," ")</f>
        <v xml:space="preserve"> </v>
      </c>
      <c r="H17" s="198" t="str">
        <f>IF(ISERR(FIND(H$4,NieStac!$R28))=FALSE(),IF(ISERR(FIND(CONCATENATE(H$4,"+"),NieStac!$R28))=FALSE(),IF(ISERR(FIND(CONCATENATE(H$4,"++"),NieStac!$R28))=FALSE(),IF(ISERR(FIND(CONCATENATE(H$4,"+++"),NieStac!$R28))=FALSE(),"+++","++"),"+")," ")," ")</f>
        <v xml:space="preserve"> </v>
      </c>
      <c r="I17" s="198" t="str">
        <f>IF(ISERR(FIND(I$4,NieStac!$R28))=FALSE(),IF(ISERR(FIND(CONCATENATE(I$4,"+"),NieStac!$R28))=FALSE(),IF(ISERR(FIND(CONCATENATE(I$4,"++"),NieStac!$R28))=FALSE(),IF(ISERR(FIND(CONCATENATE(I$4,"+++"),NieStac!$R28))=FALSE(),"+++","++"),"+")," ")," ")</f>
        <v xml:space="preserve"> </v>
      </c>
      <c r="J17" s="198" t="str">
        <f>IF(ISERR(FIND(J$4,NieStac!$R28))=FALSE(),IF(ISERR(FIND(CONCATENATE(J$4,"+"),NieStac!$R28))=FALSE(),IF(ISERR(FIND(CONCATENATE(J$4,"++"),NieStac!$R28))=FALSE(),IF(ISERR(FIND(CONCATENATE(J$4,"+++"),NieStac!$R28))=FALSE(),"+++","++"),"+")," ")," ")</f>
        <v>+</v>
      </c>
      <c r="K17" s="198" t="str">
        <f>IF(ISERR(FIND(K$4,NieStac!$R28))=FALSE(),IF(ISERR(FIND(CONCATENATE(K$4,"+"),NieStac!$R28))=FALSE(),IF(ISERR(FIND(CONCATENATE(K$4,"++"),NieStac!$R28))=FALSE(),IF(ISERR(FIND(CONCATENATE(K$4,"+++"),NieStac!$R28))=FALSE(),"+++","++"),"+")," ")," ")</f>
        <v>+</v>
      </c>
      <c r="L17" s="198" t="str">
        <f>IF(ISERR(FIND(L$4,NieStac!$R28))=FALSE(),IF(ISERR(FIND(CONCATENATE(L$4,"+"),NieStac!$R28))=FALSE(),IF(ISERR(FIND(CONCATENATE(L$4,"++"),NieStac!$R28))=FALSE(),IF(ISERR(FIND(CONCATENATE(L$4,"+++"),NieStac!$R28))=FALSE(),"+++","++"),"+")," ")," ")</f>
        <v>+</v>
      </c>
      <c r="M17" s="198" t="str">
        <f>IF(ISERR(FIND(M$4,NieStac!$R28))=FALSE(),IF(ISERR(FIND(CONCATENATE(M$4,"+"),NieStac!$R28))=FALSE(),IF(ISERR(FIND(CONCATENATE(M$4,"++"),NieStac!$R28))=FALSE(),IF(ISERR(FIND(CONCATENATE(M$4,"+++"),NieStac!$R28))=FALSE(),"+++","++"),"+")," ")," ")</f>
        <v xml:space="preserve"> </v>
      </c>
      <c r="N17" s="198" t="str">
        <f>IF(ISERR(FIND(N$4,NieStac!$R28))=FALSE(),IF(ISERR(FIND(CONCATENATE(N$4,"+"),NieStac!$R28))=FALSE(),IF(ISERR(FIND(CONCATENATE(N$4,"++"),NieStac!$R28))=FALSE(),IF(ISERR(FIND(CONCATENATE(N$4,"+++"),NieStac!$R28))=FALSE(),"+++","++"),"+")," ")," ")</f>
        <v xml:space="preserve"> </v>
      </c>
      <c r="O17" s="198" t="str">
        <f>IF(ISERR(FIND(O$4,NieStac!$R28))=FALSE(),IF(ISERR(FIND(CONCATENATE(O$4,"+"),NieStac!$R28))=FALSE(),IF(ISERR(FIND(CONCATENATE(O$4,"++"),NieStac!$R28))=FALSE(),IF(ISERR(FIND(CONCATENATE(O$4,"+++"),NieStac!$R28))=FALSE(),"+++","++"),"+")," ")," ")</f>
        <v xml:space="preserve"> </v>
      </c>
      <c r="P17" s="198" t="str">
        <f>IF(ISERR(FIND(P$4,NieStac!$R28))=FALSE(),IF(ISERR(FIND(CONCATENATE(P$4,"+"),NieStac!$R28))=FALSE(),IF(ISERR(FIND(CONCATENATE(P$4,"++"),NieStac!$R28))=FALSE(),IF(ISERR(FIND(CONCATENATE(P$4,"+++"),NieStac!$R28))=FALSE(),"+++","++"),"+")," ")," ")</f>
        <v xml:space="preserve"> </v>
      </c>
      <c r="Q17" s="198" t="str">
        <f>IF(ISERR(FIND(Q$4,NieStac!$R28))=FALSE(),IF(ISERR(FIND(CONCATENATE(Q$4,"+"),NieStac!$R28))=FALSE(),IF(ISERR(FIND(CONCATENATE(Q$4,"++"),NieStac!$R28))=FALSE(),IF(ISERR(FIND(CONCATENATE(Q$4,"+++"),NieStac!$R28))=FALSE(),"+++","++"),"+")," ")," ")</f>
        <v xml:space="preserve"> </v>
      </c>
      <c r="R17" s="198" t="str">
        <f>IF(ISERR(FIND(R$4,NieStac!$R28))=FALSE(),IF(ISERR(FIND(CONCATENATE(R$4,"+"),NieStac!$R28))=FALSE(),IF(ISERR(FIND(CONCATENATE(R$4,"++"),NieStac!$R28))=FALSE(),IF(ISERR(FIND(CONCATENATE(R$4,"+++"),NieStac!$R28))=FALSE(),"+++","++"),"+")," ")," ")</f>
        <v xml:space="preserve"> </v>
      </c>
      <c r="S17" s="198" t="str">
        <f>IF(ISERR(FIND(S$4,NieStac!$R28))=FALSE(),IF(ISERR(FIND(CONCATENATE(S$4,"+"),NieStac!$R28))=FALSE(),IF(ISERR(FIND(CONCATENATE(S$4,"++"),NieStac!$R28))=FALSE(),IF(ISERR(FIND(CONCATENATE(S$4,"+++"),NieStac!$R28))=FALSE(),"+++","++"),"+")," ")," ")</f>
        <v xml:space="preserve"> </v>
      </c>
      <c r="T17" s="197" t="str">
        <f>NieStac!$C28</f>
        <v>Autonomiczne roboty latające</v>
      </c>
      <c r="U17" s="198" t="str">
        <f>IF(ISERR(FIND(U$4,NieStac!$S28))=FALSE(),IF(ISERR(FIND(CONCATENATE(U$4,"+"),NieStac!$S28))=FALSE(),IF(ISERR(FIND(CONCATENATE(U$4,"++"),NieStac!$S28))=FALSE(),IF(ISERR(FIND(CONCATENATE(U$4,"+++"),NieStac!$S28))=FALSE(),"+++","++"),"+")," ")," ")</f>
        <v xml:space="preserve"> </v>
      </c>
      <c r="V17" s="198" t="str">
        <f>IF(ISERR(FIND(V$4,NieStac!$S28))=FALSE(),IF(ISERR(FIND(CONCATENATE(V$4,"+"),NieStac!$S28))=FALSE(),IF(ISERR(FIND(CONCATENATE(V$4,"++"),NieStac!$S28))=FALSE(),IF(ISERR(FIND(CONCATENATE(V$4,"+++"),NieStac!$S28))=FALSE(),"+++","++"),"+")," ")," ")</f>
        <v xml:space="preserve"> </v>
      </c>
      <c r="W17" s="198" t="str">
        <f>IF(ISERR(FIND(W$4,NieStac!$S28))=FALSE(),IF(ISERR(FIND(CONCATENATE(W$4,"+"),NieStac!$S28))=FALSE(),IF(ISERR(FIND(CONCATENATE(W$4,"++"),NieStac!$S28))=FALSE(),IF(ISERR(FIND(CONCATENATE(W$4,"+++"),NieStac!$S28))=FALSE(),"+++","++"),"+")," ")," ")</f>
        <v xml:space="preserve"> </v>
      </c>
      <c r="X17" s="198" t="str">
        <f>IF(ISERR(FIND(X$4,NieStac!$S28))=FALSE(),IF(ISERR(FIND(CONCATENATE(X$4,"+"),NieStac!$S28))=FALSE(),IF(ISERR(FIND(CONCATENATE(X$4,"++"),NieStac!$S28))=FALSE(),IF(ISERR(FIND(CONCATENATE(X$4,"+++"),NieStac!$S28))=FALSE(),"+++","++"),"+")," ")," ")</f>
        <v xml:space="preserve"> </v>
      </c>
      <c r="Y17" s="198" t="str">
        <f>IF(ISERR(FIND(Y$4,NieStac!$S28))=FALSE(),IF(ISERR(FIND(CONCATENATE(Y$4,"+"),NieStac!$S28))=FALSE(),IF(ISERR(FIND(CONCATENATE(Y$4,"++"),NieStac!$S28))=FALSE(),IF(ISERR(FIND(CONCATENATE(Y$4,"+++"),NieStac!$S28))=FALSE(),"+++","++"),"+")," ")," ")</f>
        <v xml:space="preserve"> </v>
      </c>
      <c r="Z17" s="198" t="str">
        <f>IF(ISERR(FIND(Z$4,NieStac!$S28))=FALSE(),IF(ISERR(FIND(CONCATENATE(Z$4,"+"),NieStac!$S28))=FALSE(),IF(ISERR(FIND(CONCATENATE(Z$4,"++"),NieStac!$S28))=FALSE(),IF(ISERR(FIND(CONCATENATE(Z$4,"+++"),NieStac!$S28))=FALSE(),"+++","++"),"+")," ")," ")</f>
        <v xml:space="preserve"> </v>
      </c>
      <c r="AA17" s="198" t="str">
        <f>IF(ISERR(FIND(AA$4,NieStac!$S28))=FALSE(),IF(ISERR(FIND(CONCATENATE(AA$4,"+"),NieStac!$S28))=FALSE(),IF(ISERR(FIND(CONCATENATE(AA$4,"++"),NieStac!$S28))=FALSE(),IF(ISERR(FIND(CONCATENATE(AA$4,"+++"),NieStac!$S28))=FALSE(),"+++","++"),"+")," ")," ")</f>
        <v xml:space="preserve"> </v>
      </c>
      <c r="AB17" s="198" t="str">
        <f>IF(ISERR(FIND(AB$4,NieStac!$S28))=FALSE(),IF(ISERR(FIND(CONCATENATE(AB$4,"+"),NieStac!$S28))=FALSE(),IF(ISERR(FIND(CONCATENATE(AB$4,"++"),NieStac!$S28))=FALSE(),IF(ISERR(FIND(CONCATENATE(AB$4,"+++"),NieStac!$S28))=FALSE(),"+++","++"),"+")," ")," ")</f>
        <v xml:space="preserve"> </v>
      </c>
      <c r="AC17" s="198" t="str">
        <f>IF(ISERR(FIND(AC$4,NieStac!$S28))=FALSE(),IF(ISERR(FIND(CONCATENATE(AC$4,"+"),NieStac!$S28))=FALSE(),IF(ISERR(FIND(CONCATENATE(AC$4,"++"),NieStac!$S28))=FALSE(),IF(ISERR(FIND(CONCATENATE(AC$4,"+++"),NieStac!$S28))=FALSE(),"+++","++"),"+")," ")," ")</f>
        <v>+</v>
      </c>
      <c r="AD17" s="198" t="str">
        <f>IF(ISERR(FIND(AD$4,NieStac!$S28))=FALSE(),IF(ISERR(FIND(CONCATENATE(AD$4,"+"),NieStac!$S28))=FALSE(),IF(ISERR(FIND(CONCATENATE(AD$4,"++"),NieStac!$S28))=FALSE(),IF(ISERR(FIND(CONCATENATE(AD$4,"+++"),NieStac!$S28))=FALSE(),"+++","++"),"+")," ")," ")</f>
        <v>+</v>
      </c>
      <c r="AE17" s="198" t="str">
        <f>IF(ISERR(FIND(AE$4,NieStac!$S28))=FALSE(),IF(ISERR(FIND(CONCATENATE(AE$4,"+"),NieStac!$S28))=FALSE(),IF(ISERR(FIND(CONCATENATE(AE$4,"++"),NieStac!$S28))=FALSE(),IF(ISERR(FIND(CONCATENATE(AE$4,"+++"),NieStac!$S28))=FALSE(),"+++","++"),"+")," ")," ")</f>
        <v xml:space="preserve"> </v>
      </c>
      <c r="AF17" s="198" t="str">
        <f>IF(ISERR(FIND(AF$4,NieStac!$S28))=FALSE(),IF(ISERR(FIND(CONCATENATE(AF$4,"+"),NieStac!$S28))=FALSE(),IF(ISERR(FIND(CONCATENATE(AF$4,"++"),NieStac!$S28))=FALSE(),IF(ISERR(FIND(CONCATENATE(AF$4,"+++"),NieStac!$S28))=FALSE(),"+++","++"),"+")," ")," ")</f>
        <v xml:space="preserve"> </v>
      </c>
      <c r="AG17" s="198" t="str">
        <f>IF(ISERR(FIND(AG$4,NieStac!$S28))=FALSE(),IF(ISERR(FIND(CONCATENATE(AG$4,"+"),NieStac!$S28))=FALSE(),IF(ISERR(FIND(CONCATENATE(AG$4,"++"),NieStac!$S28))=FALSE(),IF(ISERR(FIND(CONCATENATE(AG$4,"+++"),NieStac!$S28))=FALSE(),"+++","++"),"+")," ")," ")</f>
        <v xml:space="preserve"> </v>
      </c>
      <c r="AH17" s="198" t="str">
        <f>IF(ISERR(FIND(AH$4,NieStac!$S28))=FALSE(),IF(ISERR(FIND(CONCATENATE(AH$4,"+"),NieStac!$S28))=FALSE(),IF(ISERR(FIND(CONCATENATE(AH$4,"++"),NieStac!$S28))=FALSE(),IF(ISERR(FIND(CONCATENATE(AH$4,"+++"),NieStac!$S28))=FALSE(),"+++","++"),"+")," ")," ")</f>
        <v xml:space="preserve"> </v>
      </c>
      <c r="AI17" s="198" t="str">
        <f>IF(ISERR(FIND(AI$4,NieStac!$S28))=FALSE(),IF(ISERR(FIND(CONCATENATE(AI$4,"+"),NieStac!$S28))=FALSE(),IF(ISERR(FIND(CONCATENATE(AI$4,"++"),NieStac!$S28))=FALSE(),IF(ISERR(FIND(CONCATENATE(AI$4,"+++"),NieStac!$S28))=FALSE(),"+++","++"),"+")," ")," ")</f>
        <v xml:space="preserve"> </v>
      </c>
      <c r="AJ17" s="198" t="str">
        <f>IF(ISERR(FIND(AJ$4,NieStac!$S28))=FALSE(),IF(ISERR(FIND(CONCATENATE(AJ$4,"+"),NieStac!$S28))=FALSE(),IF(ISERR(FIND(CONCATENATE(AJ$4,"++"),NieStac!$S28))=FALSE(),IF(ISERR(FIND(CONCATENATE(AJ$4,"+++"),NieStac!$S28))=FALSE(),"+++","++"),"+")," ")," ")</f>
        <v xml:space="preserve"> </v>
      </c>
      <c r="AK17" s="198" t="str">
        <f>IF(ISERR(FIND(AK$4,NieStac!$S28))=FALSE(),IF(ISERR(FIND(CONCATENATE(AK$4,"+"),NieStac!$S28))=FALSE(),IF(ISERR(FIND(CONCATENATE(AK$4,"++"),NieStac!$S28))=FALSE(),IF(ISERR(FIND(CONCATENATE(AK$4,"+++"),NieStac!$S28))=FALSE(),"+++","++"),"+")," ")," ")</f>
        <v xml:space="preserve"> </v>
      </c>
      <c r="AL17" s="198" t="str">
        <f>IF(ISERR(FIND(AL$4,NieStac!$S28))=FALSE(),IF(ISERR(FIND(CONCATENATE(AL$4,"+"),NieStac!$S28))=FALSE(),IF(ISERR(FIND(CONCATENATE(AL$4,"++"),NieStac!$S28))=FALSE(),IF(ISERR(FIND(CONCATENATE(AL$4,"+++"),NieStac!$S28))=FALSE(),"+++","++"),"+")," ")," ")</f>
        <v xml:space="preserve"> </v>
      </c>
      <c r="AM17" s="198" t="str">
        <f>IF(ISERR(FIND(AM$4,NieStac!$S28))=FALSE(),IF(ISERR(FIND(CONCATENATE(AM$4,"+"),NieStac!$S28))=FALSE(),IF(ISERR(FIND(CONCATENATE(AM$4,"++"),NieStac!$S28))=FALSE(),IF(ISERR(FIND(CONCATENATE(AM$4,"+++"),NieStac!$S28))=FALSE(),"+++","++"),"+")," ")," ")</f>
        <v>+</v>
      </c>
      <c r="AN17" s="198" t="str">
        <f>IF(ISERR(FIND(AN$4,NieStac!$S28))=FALSE(),IF(ISERR(FIND(CONCATENATE(AN$4,"+"),NieStac!$S28))=FALSE(),IF(ISERR(FIND(CONCATENATE(AN$4,"++"),NieStac!$S28))=FALSE(),IF(ISERR(FIND(CONCATENATE(AN$4,"+++"),NieStac!$S28))=FALSE(),"+++","++"),"+")," ")," ")</f>
        <v xml:space="preserve"> </v>
      </c>
      <c r="AO17" s="198" t="str">
        <f>IF(ISERR(FIND(AO$4,NieStac!$S28))=FALSE(),IF(ISERR(FIND(CONCATENATE(AO$4,"+"),NieStac!$S28))=FALSE(),IF(ISERR(FIND(CONCATENATE(AO$4,"++"),NieStac!$S28))=FALSE(),IF(ISERR(FIND(CONCATENATE(AO$4,"+++"),NieStac!$S28))=FALSE(),"+++","++"),"+")," ")," ")</f>
        <v xml:space="preserve"> </v>
      </c>
      <c r="AP17" s="198" t="str">
        <f>IF(ISERR(FIND(AP$4,NieStac!$S28))=FALSE(),IF(ISERR(FIND(CONCATENATE(AP$4,"+"),NieStac!$S28))=FALSE(),IF(ISERR(FIND(CONCATENATE(AP$4,"++"),NieStac!$S28))=FALSE(),IF(ISERR(FIND(CONCATENATE(AP$4,"+++"),NieStac!$S28))=FALSE(),"+++","++"),"+")," ")," ")</f>
        <v xml:space="preserve"> </v>
      </c>
      <c r="AQ17" s="198" t="str">
        <f>IF(ISERR(FIND(AQ$4,NieStac!$S28))=FALSE(),IF(ISERR(FIND(CONCATENATE(AQ$4,"+"),NieStac!$S28))=FALSE(),IF(ISERR(FIND(CONCATENATE(AQ$4,"++"),NieStac!$S28))=FALSE(),IF(ISERR(FIND(CONCATENATE(AQ$4,"+++"),NieStac!$S28))=FALSE(),"+++","++"),"+")," ")," ")</f>
        <v xml:space="preserve"> </v>
      </c>
      <c r="AR17" s="198" t="str">
        <f>IF(ISERR(FIND(AR$4,NieStac!$S28))=FALSE(),IF(ISERR(FIND(CONCATENATE(AR$4,"+"),NieStac!$S28))=FALSE(),IF(ISERR(FIND(CONCATENATE(AR$4,"++"),NieStac!$S28))=FALSE(),IF(ISERR(FIND(CONCATENATE(AR$4,"+++"),NieStac!$S28))=FALSE(),"+++","++"),"+")," ")," ")</f>
        <v xml:space="preserve"> </v>
      </c>
      <c r="AS17" s="198" t="str">
        <f>IF(ISERR(FIND(AS$4,NieStac!$S28))=FALSE(),IF(ISERR(FIND(CONCATENATE(AS$4,"+"),NieStac!$S28))=FALSE(),IF(ISERR(FIND(CONCATENATE(AS$4,"++"),NieStac!$S28))=FALSE(),IF(ISERR(FIND(CONCATENATE(AS$4,"+++"),NieStac!$S28))=FALSE(),"+++","++"),"+")," ")," ")</f>
        <v xml:space="preserve"> </v>
      </c>
      <c r="AT17" s="198" t="str">
        <f>IF(ISERR(FIND(AT$4,NieStac!$S28))=FALSE(),IF(ISERR(FIND(CONCATENATE(AT$4,"+"),NieStac!$S28))=FALSE(),IF(ISERR(FIND(CONCATENATE(AT$4,"++"),NieStac!$S28))=FALSE(),IF(ISERR(FIND(CONCATENATE(AT$4,"+++"),NieStac!$S28))=FALSE(),"+++","++"),"+")," ")," ")</f>
        <v xml:space="preserve"> </v>
      </c>
      <c r="AU17" s="198" t="str">
        <f>IF(ISERR(FIND(AU$4,NieStac!$S28))=FALSE(),IF(ISERR(FIND(CONCATENATE(AU$4,"+"),NieStac!$S28))=FALSE(),IF(ISERR(FIND(CONCATENATE(AU$4,"++"),NieStac!$S28))=FALSE(),IF(ISERR(FIND(CONCATENATE(AU$4,"+++"),NieStac!$S28))=FALSE(),"+++","++"),"+")," ")," ")</f>
        <v>+</v>
      </c>
      <c r="AV17" s="197" t="str">
        <f>NieStac!$C28</f>
        <v>Autonomiczne roboty latające</v>
      </c>
      <c r="AW17" s="198" t="str">
        <f>IF(ISERR(FIND(AW$4,NieStac!$T28))=FALSE(),IF(ISERR(FIND(CONCATENATE(AW$4,"+"),NieStac!$T28))=FALSE(),IF(ISERR(FIND(CONCATENATE(AW$4,"++"),NieStac!$T28))=FALSE(),IF(ISERR(FIND(CONCATENATE(AW$4,"+++"),NieStac!$T28))=FALSE(),"+++","++"),"+")," ")," ")</f>
        <v xml:space="preserve"> </v>
      </c>
      <c r="AX17" s="198" t="str">
        <f>IF(ISERR(FIND(AX$4,NieStac!$T28))=FALSE(),IF(ISERR(FIND(CONCATENATE(AX$4,"+"),NieStac!$T28))=FALSE(),IF(ISERR(FIND(CONCATENATE(AX$4,"++"),NieStac!$T28))=FALSE(),IF(ISERR(FIND(CONCATENATE(AX$4,"+++"),NieStac!$T28))=FALSE(),"+++","++"),"+")," ")," ")</f>
        <v xml:space="preserve"> </v>
      </c>
      <c r="AY17" s="198" t="str">
        <f>IF(ISERR(FIND(AY$4,NieStac!$T28))=FALSE(),IF(ISERR(FIND(CONCATENATE(AY$4,"+"),NieStac!$T28))=FALSE(),IF(ISERR(FIND(CONCATENATE(AY$4,"++"),NieStac!$T28))=FALSE(),IF(ISERR(FIND(CONCATENATE(AY$4,"+++"),NieStac!$T28))=FALSE(),"+++","++"),"+")," ")," ")</f>
        <v xml:space="preserve"> </v>
      </c>
      <c r="AZ17" s="198" t="str">
        <f>IF(ISERR(FIND(AZ$4,NieStac!$T28))=FALSE(),IF(ISERR(FIND(CONCATENATE(AZ$4,"+"),NieStac!$T28))=FALSE(),IF(ISERR(FIND(CONCATENATE(AZ$4,"++"),NieStac!$T28))=FALSE(),IF(ISERR(FIND(CONCATENATE(AZ$4,"+++"),NieStac!$T28))=FALSE(),"+++","++"),"+")," ")," ")</f>
        <v>+</v>
      </c>
      <c r="BA17" s="198" t="str">
        <f>IF(ISERR(FIND(BA$4,NieStac!$T28))=FALSE(),IF(ISERR(FIND(CONCATENATE(BA$4,"+"),NieStac!$T28))=FALSE(),IF(ISERR(FIND(CONCATENATE(BA$4,"++"),NieStac!$T28))=FALSE(),IF(ISERR(FIND(CONCATENATE(BA$4,"+++"),NieStac!$T28))=FALSE(),"+++","++"),"+")," ")," ")</f>
        <v xml:space="preserve"> </v>
      </c>
      <c r="BB17" s="198" t="str">
        <f>IF(ISERR(FIND(BB$4,NieStac!$T28))=FALSE(),IF(ISERR(FIND(CONCATENATE(BB$4,"+"),NieStac!$T28))=FALSE(),IF(ISERR(FIND(CONCATENATE(BB$4,"++"),NieStac!$T28))=FALSE(),IF(ISERR(FIND(CONCATENATE(BB$4,"+++"),NieStac!$T28))=FALSE(),"+++","++"),"+")," ")," ")</f>
        <v xml:space="preserve"> </v>
      </c>
    </row>
    <row r="18" spans="1:54" ht="12.75">
      <c r="A18" s="197" t="str">
        <f>NieStac!$C29</f>
        <v>Zaawansowane przetwarzanie obrazów</v>
      </c>
      <c r="B18" s="198" t="str">
        <f>IF(ISERR(FIND(B$4,NieStac!$R29))=FALSE(),IF(ISERR(FIND(CONCATENATE(B$4,"+"),NieStac!$R29))=FALSE(),IF(ISERR(FIND(CONCATENATE(B$4,"++"),NieStac!$R29))=FALSE(),IF(ISERR(FIND(CONCATENATE(B$4,"+++"),NieStac!$R29))=FALSE(),"+++","++"),"+")," ")," ")</f>
        <v xml:space="preserve"> </v>
      </c>
      <c r="C18" s="198" t="str">
        <f>IF(ISERR(FIND(C$4,NieStac!$R29))=FALSE(),IF(ISERR(FIND(CONCATENATE(C$4,"+"),NieStac!$R29))=FALSE(),IF(ISERR(FIND(CONCATENATE(C$4,"++"),NieStac!$R29))=FALSE(),IF(ISERR(FIND(CONCATENATE(C$4,"+++"),NieStac!$R29))=FALSE(),"+++","++"),"+")," ")," ")</f>
        <v xml:space="preserve"> </v>
      </c>
      <c r="D18" s="198" t="str">
        <f>IF(ISERR(FIND(D$4,NieStac!$R29))=FALSE(),IF(ISERR(FIND(CONCATENATE(D$4,"+"),NieStac!$R29))=FALSE(),IF(ISERR(FIND(CONCATENATE(D$4,"++"),NieStac!$R29))=FALSE(),IF(ISERR(FIND(CONCATENATE(D$4,"+++"),NieStac!$R29))=FALSE(),"+++","++"),"+")," ")," ")</f>
        <v xml:space="preserve"> </v>
      </c>
      <c r="E18" s="198" t="str">
        <f>IF(ISERR(FIND(E$4,NieStac!$R29))=FALSE(),IF(ISERR(FIND(CONCATENATE(E$4,"+"),NieStac!$R29))=FALSE(),IF(ISERR(FIND(CONCATENATE(E$4,"++"),NieStac!$R29))=FALSE(),IF(ISERR(FIND(CONCATENATE(E$4,"+++"),NieStac!$R29))=FALSE(),"+++","++"),"+")," ")," ")</f>
        <v xml:space="preserve"> </v>
      </c>
      <c r="F18" s="198" t="str">
        <f>IF(ISERR(FIND(F$4,NieStac!$R29))=FALSE(),IF(ISERR(FIND(CONCATENATE(F$4,"+"),NieStac!$R29))=FALSE(),IF(ISERR(FIND(CONCATENATE(F$4,"++"),NieStac!$R29))=FALSE(),IF(ISERR(FIND(CONCATENATE(F$4,"+++"),NieStac!$R29))=FALSE(),"+++","++"),"+")," ")," ")</f>
        <v xml:space="preserve"> </v>
      </c>
      <c r="G18" s="198" t="str">
        <f>IF(ISERR(FIND(G$4,NieStac!$R29))=FALSE(),IF(ISERR(FIND(CONCATENATE(G$4,"+"),NieStac!$R29))=FALSE(),IF(ISERR(FIND(CONCATENATE(G$4,"++"),NieStac!$R29))=FALSE(),IF(ISERR(FIND(CONCATENATE(G$4,"+++"),NieStac!$R29))=FALSE(),"+++","++"),"+")," ")," ")</f>
        <v xml:space="preserve"> </v>
      </c>
      <c r="H18" s="198" t="str">
        <f>IF(ISERR(FIND(H$4,NieStac!$R29))=FALSE(),IF(ISERR(FIND(CONCATENATE(H$4,"+"),NieStac!$R29))=FALSE(),IF(ISERR(FIND(CONCATENATE(H$4,"++"),NieStac!$R29))=FALSE(),IF(ISERR(FIND(CONCATENATE(H$4,"+++"),NieStac!$R29))=FALSE(),"+++","++"),"+")," ")," ")</f>
        <v>+</v>
      </c>
      <c r="I18" s="198" t="str">
        <f>IF(ISERR(FIND(I$4,NieStac!$R29))=FALSE(),IF(ISERR(FIND(CONCATENATE(I$4,"+"),NieStac!$R29))=FALSE(),IF(ISERR(FIND(CONCATENATE(I$4,"++"),NieStac!$R29))=FALSE(),IF(ISERR(FIND(CONCATENATE(I$4,"+++"),NieStac!$R29))=FALSE(),"+++","++"),"+")," ")," ")</f>
        <v xml:space="preserve"> </v>
      </c>
      <c r="J18" s="198" t="str">
        <f>IF(ISERR(FIND(J$4,NieStac!$R29))=FALSE(),IF(ISERR(FIND(CONCATENATE(J$4,"+"),NieStac!$R29))=FALSE(),IF(ISERR(FIND(CONCATENATE(J$4,"++"),NieStac!$R29))=FALSE(),IF(ISERR(FIND(CONCATENATE(J$4,"+++"),NieStac!$R29))=FALSE(),"+++","++"),"+")," ")," ")</f>
        <v xml:space="preserve"> </v>
      </c>
      <c r="K18" s="198" t="str">
        <f>IF(ISERR(FIND(K$4,NieStac!$R29))=FALSE(),IF(ISERR(FIND(CONCATENATE(K$4,"+"),NieStac!$R29))=FALSE(),IF(ISERR(FIND(CONCATENATE(K$4,"++"),NieStac!$R29))=FALSE(),IF(ISERR(FIND(CONCATENATE(K$4,"+++"),NieStac!$R29))=FALSE(),"+++","++"),"+")," ")," ")</f>
        <v xml:space="preserve"> </v>
      </c>
      <c r="L18" s="198" t="str">
        <f>IF(ISERR(FIND(L$4,NieStac!$R29))=FALSE(),IF(ISERR(FIND(CONCATENATE(L$4,"+"),NieStac!$R29))=FALSE(),IF(ISERR(FIND(CONCATENATE(L$4,"++"),NieStac!$R29))=FALSE(),IF(ISERR(FIND(CONCATENATE(L$4,"+++"),NieStac!$R29))=FALSE(),"+++","++"),"+")," ")," ")</f>
        <v xml:space="preserve"> </v>
      </c>
      <c r="M18" s="198" t="str">
        <f>IF(ISERR(FIND(M$4,NieStac!$R29))=FALSE(),IF(ISERR(FIND(CONCATENATE(M$4,"+"),NieStac!$R29))=FALSE(),IF(ISERR(FIND(CONCATENATE(M$4,"++"),NieStac!$R29))=FALSE(),IF(ISERR(FIND(CONCATENATE(M$4,"+++"),NieStac!$R29))=FALSE(),"+++","++"),"+")," ")," ")</f>
        <v xml:space="preserve"> </v>
      </c>
      <c r="N18" s="198" t="str">
        <f>IF(ISERR(FIND(N$4,NieStac!$R29))=FALSE(),IF(ISERR(FIND(CONCATENATE(N$4,"+"),NieStac!$R29))=FALSE(),IF(ISERR(FIND(CONCATENATE(N$4,"++"),NieStac!$R29))=FALSE(),IF(ISERR(FIND(CONCATENATE(N$4,"+++"),NieStac!$R29))=FALSE(),"+++","++"),"+")," ")," ")</f>
        <v xml:space="preserve"> </v>
      </c>
      <c r="O18" s="198" t="str">
        <f>IF(ISERR(FIND(O$4,NieStac!$R29))=FALSE(),IF(ISERR(FIND(CONCATENATE(O$4,"+"),NieStac!$R29))=FALSE(),IF(ISERR(FIND(CONCATENATE(O$4,"++"),NieStac!$R29))=FALSE(),IF(ISERR(FIND(CONCATENATE(O$4,"+++"),NieStac!$R29))=FALSE(),"+++","++"),"+")," ")," ")</f>
        <v xml:space="preserve"> </v>
      </c>
      <c r="P18" s="198" t="str">
        <f>IF(ISERR(FIND(P$4,NieStac!$R29))=FALSE(),IF(ISERR(FIND(CONCATENATE(P$4,"+"),NieStac!$R29))=FALSE(),IF(ISERR(FIND(CONCATENATE(P$4,"++"),NieStac!$R29))=FALSE(),IF(ISERR(FIND(CONCATENATE(P$4,"+++"),NieStac!$R29))=FALSE(),"+++","++"),"+")," ")," ")</f>
        <v xml:space="preserve"> </v>
      </c>
      <c r="Q18" s="198" t="str">
        <f>IF(ISERR(FIND(Q$4,NieStac!$R29))=FALSE(),IF(ISERR(FIND(CONCATENATE(Q$4,"+"),NieStac!$R29))=FALSE(),IF(ISERR(FIND(CONCATENATE(Q$4,"++"),NieStac!$R29))=FALSE(),IF(ISERR(FIND(CONCATENATE(Q$4,"+++"),NieStac!$R29))=FALSE(),"+++","++"),"+")," ")," ")</f>
        <v xml:space="preserve"> </v>
      </c>
      <c r="R18" s="198" t="str">
        <f>IF(ISERR(FIND(R$4,NieStac!$R29))=FALSE(),IF(ISERR(FIND(CONCATENATE(R$4,"+"),NieStac!$R29))=FALSE(),IF(ISERR(FIND(CONCATENATE(R$4,"++"),NieStac!$R29))=FALSE(),IF(ISERR(FIND(CONCATENATE(R$4,"+++"),NieStac!$R29))=FALSE(),"+++","++"),"+")," ")," ")</f>
        <v xml:space="preserve"> </v>
      </c>
      <c r="S18" s="198" t="str">
        <f>IF(ISERR(FIND(S$4,NieStac!$R29))=FALSE(),IF(ISERR(FIND(CONCATENATE(S$4,"+"),NieStac!$R29))=FALSE(),IF(ISERR(FIND(CONCATENATE(S$4,"++"),NieStac!$R29))=FALSE(),IF(ISERR(FIND(CONCATENATE(S$4,"+++"),NieStac!$R29))=FALSE(),"+++","++"),"+")," ")," ")</f>
        <v>+</v>
      </c>
      <c r="T18" s="197" t="str">
        <f>NieStac!$C29</f>
        <v>Zaawansowane przetwarzanie obrazów</v>
      </c>
      <c r="U18" s="198" t="str">
        <f>IF(ISERR(FIND(U$4,NieStac!$S29))=FALSE(),IF(ISERR(FIND(CONCATENATE(U$4,"+"),NieStac!$S29))=FALSE(),IF(ISERR(FIND(CONCATENATE(U$4,"++"),NieStac!$S29))=FALSE(),IF(ISERR(FIND(CONCATENATE(U$4,"+++"),NieStac!$S29))=FALSE(),"+++","++"),"+")," ")," ")</f>
        <v xml:space="preserve"> </v>
      </c>
      <c r="V18" s="198" t="str">
        <f>IF(ISERR(FIND(V$4,NieStac!$S29))=FALSE(),IF(ISERR(FIND(CONCATENATE(V$4,"+"),NieStac!$S29))=FALSE(),IF(ISERR(FIND(CONCATENATE(V$4,"++"),NieStac!$S29))=FALSE(),IF(ISERR(FIND(CONCATENATE(V$4,"+++"),NieStac!$S29))=FALSE(),"+++","++"),"+")," ")," ")</f>
        <v xml:space="preserve"> </v>
      </c>
      <c r="W18" s="198" t="str">
        <f>IF(ISERR(FIND(W$4,NieStac!$S29))=FALSE(),IF(ISERR(FIND(CONCATENATE(W$4,"+"),NieStac!$S29))=FALSE(),IF(ISERR(FIND(CONCATENATE(W$4,"++"),NieStac!$S29))=FALSE(),IF(ISERR(FIND(CONCATENATE(W$4,"+++"),NieStac!$S29))=FALSE(),"+++","++"),"+")," ")," ")</f>
        <v xml:space="preserve"> </v>
      </c>
      <c r="X18" s="198" t="str">
        <f>IF(ISERR(FIND(X$4,NieStac!$S29))=FALSE(),IF(ISERR(FIND(CONCATENATE(X$4,"+"),NieStac!$S29))=FALSE(),IF(ISERR(FIND(CONCATENATE(X$4,"++"),NieStac!$S29))=FALSE(),IF(ISERR(FIND(CONCATENATE(X$4,"+++"),NieStac!$S29))=FALSE(),"+++","++"),"+")," ")," ")</f>
        <v xml:space="preserve"> </v>
      </c>
      <c r="Y18" s="198" t="str">
        <f>IF(ISERR(FIND(Y$4,NieStac!$S29))=FALSE(),IF(ISERR(FIND(CONCATENATE(Y$4,"+"),NieStac!$S29))=FALSE(),IF(ISERR(FIND(CONCATENATE(Y$4,"++"),NieStac!$S29))=FALSE(),IF(ISERR(FIND(CONCATENATE(Y$4,"+++"),NieStac!$S29))=FALSE(),"+++","++"),"+")," ")," ")</f>
        <v xml:space="preserve"> </v>
      </c>
      <c r="Z18" s="198" t="str">
        <f>IF(ISERR(FIND(Z$4,NieStac!$S29))=FALSE(),IF(ISERR(FIND(CONCATENATE(Z$4,"+"),NieStac!$S29))=FALSE(),IF(ISERR(FIND(CONCATENATE(Z$4,"++"),NieStac!$S29))=FALSE(),IF(ISERR(FIND(CONCATENATE(Z$4,"+++"),NieStac!$S29))=FALSE(),"+++","++"),"+")," ")," ")</f>
        <v xml:space="preserve"> </v>
      </c>
      <c r="AA18" s="198" t="str">
        <f>IF(ISERR(FIND(AA$4,NieStac!$S29))=FALSE(),IF(ISERR(FIND(CONCATENATE(AA$4,"+"),NieStac!$S29))=FALSE(),IF(ISERR(FIND(CONCATENATE(AA$4,"++"),NieStac!$S29))=FALSE(),IF(ISERR(FIND(CONCATENATE(AA$4,"+++"),NieStac!$S29))=FALSE(),"+++","++"),"+")," ")," ")</f>
        <v xml:space="preserve"> </v>
      </c>
      <c r="AB18" s="198" t="str">
        <f>IF(ISERR(FIND(AB$4,NieStac!$S29))=FALSE(),IF(ISERR(FIND(CONCATENATE(AB$4,"+"),NieStac!$S29))=FALSE(),IF(ISERR(FIND(CONCATENATE(AB$4,"++"),NieStac!$S29))=FALSE(),IF(ISERR(FIND(CONCATENATE(AB$4,"+++"),NieStac!$S29))=FALSE(),"+++","++"),"+")," ")," ")</f>
        <v xml:space="preserve"> </v>
      </c>
      <c r="AC18" s="198" t="str">
        <f>IF(ISERR(FIND(AC$4,NieStac!$S29))=FALSE(),IF(ISERR(FIND(CONCATENATE(AC$4,"+"),NieStac!$S29))=FALSE(),IF(ISERR(FIND(CONCATENATE(AC$4,"++"),NieStac!$S29))=FALSE(),IF(ISERR(FIND(CONCATENATE(AC$4,"+++"),NieStac!$S29))=FALSE(),"+++","++"),"+")," ")," ")</f>
        <v xml:space="preserve"> </v>
      </c>
      <c r="AD18" s="198" t="str">
        <f>IF(ISERR(FIND(AD$4,NieStac!$S29))=FALSE(),IF(ISERR(FIND(CONCATENATE(AD$4,"+"),NieStac!$S29))=FALSE(),IF(ISERR(FIND(CONCATENATE(AD$4,"++"),NieStac!$S29))=FALSE(),IF(ISERR(FIND(CONCATENATE(AD$4,"+++"),NieStac!$S29))=FALSE(),"+++","++"),"+")," ")," ")</f>
        <v>+</v>
      </c>
      <c r="AE18" s="198" t="str">
        <f>IF(ISERR(FIND(AE$4,NieStac!$S29))=FALSE(),IF(ISERR(FIND(CONCATENATE(AE$4,"+"),NieStac!$S29))=FALSE(),IF(ISERR(FIND(CONCATENATE(AE$4,"++"),NieStac!$S29))=FALSE(),IF(ISERR(FIND(CONCATENATE(AE$4,"+++"),NieStac!$S29))=FALSE(),"+++","++"),"+")," ")," ")</f>
        <v xml:space="preserve"> </v>
      </c>
      <c r="AF18" s="198" t="str">
        <f>IF(ISERR(FIND(AF$4,NieStac!$S29))=FALSE(),IF(ISERR(FIND(CONCATENATE(AF$4,"+"),NieStac!$S29))=FALSE(),IF(ISERR(FIND(CONCATENATE(AF$4,"++"),NieStac!$S29))=FALSE(),IF(ISERR(FIND(CONCATENATE(AF$4,"+++"),NieStac!$S29))=FALSE(),"+++","++"),"+")," ")," ")</f>
        <v xml:space="preserve"> </v>
      </c>
      <c r="AG18" s="198" t="str">
        <f>IF(ISERR(FIND(AG$4,NieStac!$S29))=FALSE(),IF(ISERR(FIND(CONCATENATE(AG$4,"+"),NieStac!$S29))=FALSE(),IF(ISERR(FIND(CONCATENATE(AG$4,"++"),NieStac!$S29))=FALSE(),IF(ISERR(FIND(CONCATENATE(AG$4,"+++"),NieStac!$S29))=FALSE(),"+++","++"),"+")," ")," ")</f>
        <v xml:space="preserve"> </v>
      </c>
      <c r="AH18" s="198" t="str">
        <f>IF(ISERR(FIND(AH$4,NieStac!$S29))=FALSE(),IF(ISERR(FIND(CONCATENATE(AH$4,"+"),NieStac!$S29))=FALSE(),IF(ISERR(FIND(CONCATENATE(AH$4,"++"),NieStac!$S29))=FALSE(),IF(ISERR(FIND(CONCATENATE(AH$4,"+++"),NieStac!$S29))=FALSE(),"+++","++"),"+")," ")," ")</f>
        <v xml:space="preserve"> </v>
      </c>
      <c r="AI18" s="198" t="str">
        <f>IF(ISERR(FIND(AI$4,NieStac!$S29))=FALSE(),IF(ISERR(FIND(CONCATENATE(AI$4,"+"),NieStac!$S29))=FALSE(),IF(ISERR(FIND(CONCATENATE(AI$4,"++"),NieStac!$S29))=FALSE(),IF(ISERR(FIND(CONCATENATE(AI$4,"+++"),NieStac!$S29))=FALSE(),"+++","++"),"+")," ")," ")</f>
        <v xml:space="preserve"> </v>
      </c>
      <c r="AJ18" s="198" t="str">
        <f>IF(ISERR(FIND(AJ$4,NieStac!$S29))=FALSE(),IF(ISERR(FIND(CONCATENATE(AJ$4,"+"),NieStac!$S29))=FALSE(),IF(ISERR(FIND(CONCATENATE(AJ$4,"++"),NieStac!$S29))=FALSE(),IF(ISERR(FIND(CONCATENATE(AJ$4,"+++"),NieStac!$S29))=FALSE(),"+++","++"),"+")," ")," ")</f>
        <v xml:space="preserve"> </v>
      </c>
      <c r="AK18" s="198" t="str">
        <f>IF(ISERR(FIND(AK$4,NieStac!$S29))=FALSE(),IF(ISERR(FIND(CONCATENATE(AK$4,"+"),NieStac!$S29))=FALSE(),IF(ISERR(FIND(CONCATENATE(AK$4,"++"),NieStac!$S29))=FALSE(),IF(ISERR(FIND(CONCATENATE(AK$4,"+++"),NieStac!$S29))=FALSE(),"+++","++"),"+")," ")," ")</f>
        <v xml:space="preserve"> </v>
      </c>
      <c r="AL18" s="198" t="str">
        <f>IF(ISERR(FIND(AL$4,NieStac!$S29))=FALSE(),IF(ISERR(FIND(CONCATENATE(AL$4,"+"),NieStac!$S29))=FALSE(),IF(ISERR(FIND(CONCATENATE(AL$4,"++"),NieStac!$S29))=FALSE(),IF(ISERR(FIND(CONCATENATE(AL$4,"+++"),NieStac!$S29))=FALSE(),"+++","++"),"+")," ")," ")</f>
        <v xml:space="preserve"> </v>
      </c>
      <c r="AM18" s="198" t="str">
        <f>IF(ISERR(FIND(AM$4,NieStac!$S29))=FALSE(),IF(ISERR(FIND(CONCATENATE(AM$4,"+"),NieStac!$S29))=FALSE(),IF(ISERR(FIND(CONCATENATE(AM$4,"++"),NieStac!$S29))=FALSE(),IF(ISERR(FIND(CONCATENATE(AM$4,"+++"),NieStac!$S29))=FALSE(),"+++","++"),"+")," ")," ")</f>
        <v xml:space="preserve"> </v>
      </c>
      <c r="AN18" s="198" t="str">
        <f>IF(ISERR(FIND(AN$4,NieStac!$S29))=FALSE(),IF(ISERR(FIND(CONCATENATE(AN$4,"+"),NieStac!$S29))=FALSE(),IF(ISERR(FIND(CONCATENATE(AN$4,"++"),NieStac!$S29))=FALSE(),IF(ISERR(FIND(CONCATENATE(AN$4,"+++"),NieStac!$S29))=FALSE(),"+++","++"),"+")," ")," ")</f>
        <v xml:space="preserve"> </v>
      </c>
      <c r="AO18" s="198" t="str">
        <f>IF(ISERR(FIND(AO$4,NieStac!$S29))=FALSE(),IF(ISERR(FIND(CONCATENATE(AO$4,"+"),NieStac!$S29))=FALSE(),IF(ISERR(FIND(CONCATENATE(AO$4,"++"),NieStac!$S29))=FALSE(),IF(ISERR(FIND(CONCATENATE(AO$4,"+++"),NieStac!$S29))=FALSE(),"+++","++"),"+")," ")," ")</f>
        <v xml:space="preserve"> </v>
      </c>
      <c r="AP18" s="198" t="str">
        <f>IF(ISERR(FIND(AP$4,NieStac!$S29))=FALSE(),IF(ISERR(FIND(CONCATENATE(AP$4,"+"),NieStac!$S29))=FALSE(),IF(ISERR(FIND(CONCATENATE(AP$4,"++"),NieStac!$S29))=FALSE(),IF(ISERR(FIND(CONCATENATE(AP$4,"+++"),NieStac!$S29))=FALSE(),"+++","++"),"+")," ")," ")</f>
        <v>+</v>
      </c>
      <c r="AQ18" s="198" t="str">
        <f>IF(ISERR(FIND(AQ$4,NieStac!$S29))=FALSE(),IF(ISERR(FIND(CONCATENATE(AQ$4,"+"),NieStac!$S29))=FALSE(),IF(ISERR(FIND(CONCATENATE(AQ$4,"++"),NieStac!$S29))=FALSE(),IF(ISERR(FIND(CONCATENATE(AQ$4,"+++"),NieStac!$S29))=FALSE(),"+++","++"),"+")," ")," ")</f>
        <v xml:space="preserve"> </v>
      </c>
      <c r="AR18" s="198" t="str">
        <f>IF(ISERR(FIND(AR$4,NieStac!$S29))=FALSE(),IF(ISERR(FIND(CONCATENATE(AR$4,"+"),NieStac!$S29))=FALSE(),IF(ISERR(FIND(CONCATENATE(AR$4,"++"),NieStac!$S29))=FALSE(),IF(ISERR(FIND(CONCATENATE(AR$4,"+++"),NieStac!$S29))=FALSE(),"+++","++"),"+")," ")," ")</f>
        <v xml:space="preserve"> </v>
      </c>
      <c r="AS18" s="198" t="str">
        <f>IF(ISERR(FIND(AS$4,NieStac!$S29))=FALSE(),IF(ISERR(FIND(CONCATENATE(AS$4,"+"),NieStac!$S29))=FALSE(),IF(ISERR(FIND(CONCATENATE(AS$4,"++"),NieStac!$S29))=FALSE(),IF(ISERR(FIND(CONCATENATE(AS$4,"+++"),NieStac!$S29))=FALSE(),"+++","++"),"+")," ")," ")</f>
        <v>+</v>
      </c>
      <c r="AT18" s="198" t="str">
        <f>IF(ISERR(FIND(AT$4,NieStac!$S29))=FALSE(),IF(ISERR(FIND(CONCATENATE(AT$4,"+"),NieStac!$S29))=FALSE(),IF(ISERR(FIND(CONCATENATE(AT$4,"++"),NieStac!$S29))=FALSE(),IF(ISERR(FIND(CONCATENATE(AT$4,"+++"),NieStac!$S29))=FALSE(),"+++","++"),"+")," ")," ")</f>
        <v>+</v>
      </c>
      <c r="AU18" s="198" t="str">
        <f>IF(ISERR(FIND(AU$4,NieStac!$S29))=FALSE(),IF(ISERR(FIND(CONCATENATE(AU$4,"+"),NieStac!$S29))=FALSE(),IF(ISERR(FIND(CONCATENATE(AU$4,"++"),NieStac!$S29))=FALSE(),IF(ISERR(FIND(CONCATENATE(AU$4,"+++"),NieStac!$S29))=FALSE(),"+++","++"),"+")," ")," ")</f>
        <v xml:space="preserve"> </v>
      </c>
      <c r="AV18" s="197" t="str">
        <f>NieStac!$C29</f>
        <v>Zaawansowane przetwarzanie obrazów</v>
      </c>
      <c r="AW18" s="198" t="str">
        <f>IF(ISERR(FIND(AW$4,NieStac!$T29))=FALSE(),IF(ISERR(FIND(CONCATENATE(AW$4,"+"),NieStac!$T29))=FALSE(),IF(ISERR(FIND(CONCATENATE(AW$4,"++"),NieStac!$T29))=FALSE(),IF(ISERR(FIND(CONCATENATE(AW$4,"+++"),NieStac!$T29))=FALSE(),"+++","++"),"+")," ")," ")</f>
        <v xml:space="preserve"> </v>
      </c>
      <c r="AX18" s="198" t="str">
        <f>IF(ISERR(FIND(AX$4,NieStac!$T29))=FALSE(),IF(ISERR(FIND(CONCATENATE(AX$4,"+"),NieStac!$T29))=FALSE(),IF(ISERR(FIND(CONCATENATE(AX$4,"++"),NieStac!$T29))=FALSE(),IF(ISERR(FIND(CONCATENATE(AX$4,"+++"),NieStac!$T29))=FALSE(),"+++","++"),"+")," ")," ")</f>
        <v xml:space="preserve"> </v>
      </c>
      <c r="AY18" s="198" t="str">
        <f>IF(ISERR(FIND(AY$4,NieStac!$T29))=FALSE(),IF(ISERR(FIND(CONCATENATE(AY$4,"+"),NieStac!$T29))=FALSE(),IF(ISERR(FIND(CONCATENATE(AY$4,"++"),NieStac!$T29))=FALSE(),IF(ISERR(FIND(CONCATENATE(AY$4,"+++"),NieStac!$T29))=FALSE(),"+++","++"),"+")," ")," ")</f>
        <v xml:space="preserve"> </v>
      </c>
      <c r="AZ18" s="198" t="str">
        <f>IF(ISERR(FIND(AZ$4,NieStac!$T29))=FALSE(),IF(ISERR(FIND(CONCATENATE(AZ$4,"+"),NieStac!$T29))=FALSE(),IF(ISERR(FIND(CONCATENATE(AZ$4,"++"),NieStac!$T29))=FALSE(),IF(ISERR(FIND(CONCATENATE(AZ$4,"+++"),NieStac!$T29))=FALSE(),"+++","++"),"+")," ")," ")</f>
        <v>+</v>
      </c>
      <c r="BA18" s="198" t="str">
        <f>IF(ISERR(FIND(BA$4,NieStac!$T29))=FALSE(),IF(ISERR(FIND(CONCATENATE(BA$4,"+"),NieStac!$T29))=FALSE(),IF(ISERR(FIND(CONCATENATE(BA$4,"++"),NieStac!$T29))=FALSE(),IF(ISERR(FIND(CONCATENATE(BA$4,"+++"),NieStac!$T29))=FALSE(),"+++","++"),"+")," ")," ")</f>
        <v xml:space="preserve"> </v>
      </c>
      <c r="BB18" s="198" t="str">
        <f>IF(ISERR(FIND(BB$4,NieStac!$T29))=FALSE(),IF(ISERR(FIND(CONCATENATE(BB$4,"+"),NieStac!$T29))=FALSE(),IF(ISERR(FIND(CONCATENATE(BB$4,"++"),NieStac!$T29))=FALSE(),IF(ISERR(FIND(CONCATENATE(BB$4,"+++"),NieStac!$T29))=FALSE(),"+++","++"),"+")," ")," ")</f>
        <v xml:space="preserve"> </v>
      </c>
    </row>
    <row r="19" spans="1:54" ht="38.25">
      <c r="A19" s="197" t="str">
        <f>NieStac!$C30</f>
        <v xml:space="preserve">Przedmiot obieralny 1:
a) Eksploracyjna analiza danych
b) Komputerowe systemy sterowania </v>
      </c>
      <c r="B19" s="198" t="str">
        <f>IF(ISERR(FIND(B$4,NieStac!$R30))=FALSE(),IF(ISERR(FIND(CONCATENATE(B$4,"+"),NieStac!$R30))=FALSE(),IF(ISERR(FIND(CONCATENATE(B$4,"++"),NieStac!$R30))=FALSE(),IF(ISERR(FIND(CONCATENATE(B$4,"+++"),NieStac!$R30))=FALSE(),"+++","++"),"+")," ")," ")</f>
        <v xml:space="preserve"> </v>
      </c>
      <c r="C19" s="198" t="str">
        <f>IF(ISERR(FIND(C$4,NieStac!$R30))=FALSE(),IF(ISERR(FIND(CONCATENATE(C$4,"+"),NieStac!$R30))=FALSE(),IF(ISERR(FIND(CONCATENATE(C$4,"++"),NieStac!$R30))=FALSE(),IF(ISERR(FIND(CONCATENATE(C$4,"+++"),NieStac!$R30))=FALSE(),"+++","++"),"+")," ")," ")</f>
        <v xml:space="preserve"> </v>
      </c>
      <c r="D19" s="198" t="str">
        <f>IF(ISERR(FIND(D$4,NieStac!$R30))=FALSE(),IF(ISERR(FIND(CONCATENATE(D$4,"+"),NieStac!$R30))=FALSE(),IF(ISERR(FIND(CONCATENATE(D$4,"++"),NieStac!$R30))=FALSE(),IF(ISERR(FIND(CONCATENATE(D$4,"+++"),NieStac!$R30))=FALSE(),"+++","++"),"+")," ")," ")</f>
        <v>+</v>
      </c>
      <c r="E19" s="198" t="str">
        <f>IF(ISERR(FIND(E$4,NieStac!$R30))=FALSE(),IF(ISERR(FIND(CONCATENATE(E$4,"+"),NieStac!$R30))=FALSE(),IF(ISERR(FIND(CONCATENATE(E$4,"++"),NieStac!$R30))=FALSE(),IF(ISERR(FIND(CONCATENATE(E$4,"+++"),NieStac!$R30))=FALSE(),"+++","++"),"+")," ")," ")</f>
        <v xml:space="preserve"> </v>
      </c>
      <c r="F19" s="198" t="str">
        <f>IF(ISERR(FIND(F$4,NieStac!$R30))=FALSE(),IF(ISERR(FIND(CONCATENATE(F$4,"+"),NieStac!$R30))=FALSE(),IF(ISERR(FIND(CONCATENATE(F$4,"++"),NieStac!$R30))=FALSE(),IF(ISERR(FIND(CONCATENATE(F$4,"+++"),NieStac!$R30))=FALSE(),"+++","++"),"+")," ")," ")</f>
        <v xml:space="preserve"> </v>
      </c>
      <c r="G19" s="198" t="str">
        <f>IF(ISERR(FIND(G$4,NieStac!$R30))=FALSE(),IF(ISERR(FIND(CONCATENATE(G$4,"+"),NieStac!$R30))=FALSE(),IF(ISERR(FIND(CONCATENATE(G$4,"++"),NieStac!$R30))=FALSE(),IF(ISERR(FIND(CONCATENATE(G$4,"+++"),NieStac!$R30))=FALSE(),"+++","++"),"+")," ")," ")</f>
        <v xml:space="preserve"> </v>
      </c>
      <c r="H19" s="198" t="str">
        <f>IF(ISERR(FIND(H$4,NieStac!$R30))=FALSE(),IF(ISERR(FIND(CONCATENATE(H$4,"+"),NieStac!$R30))=FALSE(),IF(ISERR(FIND(CONCATENATE(H$4,"++"),NieStac!$R30))=FALSE(),IF(ISERR(FIND(CONCATENATE(H$4,"+++"),NieStac!$R30))=FALSE(),"+++","++"),"+")," ")," ")</f>
        <v>+</v>
      </c>
      <c r="I19" s="198" t="str">
        <f>IF(ISERR(FIND(I$4,NieStac!$R30))=FALSE(),IF(ISERR(FIND(CONCATENATE(I$4,"+"),NieStac!$R30))=FALSE(),IF(ISERR(FIND(CONCATENATE(I$4,"++"),NieStac!$R30))=FALSE(),IF(ISERR(FIND(CONCATENATE(I$4,"+++"),NieStac!$R30))=FALSE(),"+++","++"),"+")," ")," ")</f>
        <v xml:space="preserve"> </v>
      </c>
      <c r="J19" s="198" t="str">
        <f>IF(ISERR(FIND(J$4,NieStac!$R30))=FALSE(),IF(ISERR(FIND(CONCATENATE(J$4,"+"),NieStac!$R30))=FALSE(),IF(ISERR(FIND(CONCATENATE(J$4,"++"),NieStac!$R30))=FALSE(),IF(ISERR(FIND(CONCATENATE(J$4,"+++"),NieStac!$R30))=FALSE(),"+++","++"),"+")," ")," ")</f>
        <v xml:space="preserve"> </v>
      </c>
      <c r="K19" s="198" t="str">
        <f>IF(ISERR(FIND(K$4,NieStac!$R30))=FALSE(),IF(ISERR(FIND(CONCATENATE(K$4,"+"),NieStac!$R30))=FALSE(),IF(ISERR(FIND(CONCATENATE(K$4,"++"),NieStac!$R30))=FALSE(),IF(ISERR(FIND(CONCATENATE(K$4,"+++"),NieStac!$R30))=FALSE(),"+++","++"),"+")," ")," ")</f>
        <v xml:space="preserve"> </v>
      </c>
      <c r="L19" s="198" t="str">
        <f>IF(ISERR(FIND(L$4,NieStac!$R30))=FALSE(),IF(ISERR(FIND(CONCATENATE(L$4,"+"),NieStac!$R30))=FALSE(),IF(ISERR(FIND(CONCATENATE(L$4,"++"),NieStac!$R30))=FALSE(),IF(ISERR(FIND(CONCATENATE(L$4,"+++"),NieStac!$R30))=FALSE(),"+++","++"),"+")," ")," ")</f>
        <v xml:space="preserve"> </v>
      </c>
      <c r="M19" s="198" t="str">
        <f>IF(ISERR(FIND(M$4,NieStac!$R30))=FALSE(),IF(ISERR(FIND(CONCATENATE(M$4,"+"),NieStac!$R30))=FALSE(),IF(ISERR(FIND(CONCATENATE(M$4,"++"),NieStac!$R30))=FALSE(),IF(ISERR(FIND(CONCATENATE(M$4,"+++"),NieStac!$R30))=FALSE(),"+++","++"),"+")," ")," ")</f>
        <v xml:space="preserve"> </v>
      </c>
      <c r="N19" s="198" t="str">
        <f>IF(ISERR(FIND(N$4,NieStac!$R30))=FALSE(),IF(ISERR(FIND(CONCATENATE(N$4,"+"),NieStac!$R30))=FALSE(),IF(ISERR(FIND(CONCATENATE(N$4,"++"),NieStac!$R30))=FALSE(),IF(ISERR(FIND(CONCATENATE(N$4,"+++"),NieStac!$R30))=FALSE(),"+++","++"),"+")," ")," ")</f>
        <v xml:space="preserve"> </v>
      </c>
      <c r="O19" s="198" t="str">
        <f>IF(ISERR(FIND(O$4,NieStac!$R30))=FALSE(),IF(ISERR(FIND(CONCATENATE(O$4,"+"),NieStac!$R30))=FALSE(),IF(ISERR(FIND(CONCATENATE(O$4,"++"),NieStac!$R30))=FALSE(),IF(ISERR(FIND(CONCATENATE(O$4,"+++"),NieStac!$R30))=FALSE(),"+++","++"),"+")," ")," ")</f>
        <v xml:space="preserve"> </v>
      </c>
      <c r="P19" s="198" t="str">
        <f>IF(ISERR(FIND(P$4,NieStac!$R30))=FALSE(),IF(ISERR(FIND(CONCATENATE(P$4,"+"),NieStac!$R30))=FALSE(),IF(ISERR(FIND(CONCATENATE(P$4,"++"),NieStac!$R30))=FALSE(),IF(ISERR(FIND(CONCATENATE(P$4,"+++"),NieStac!$R30))=FALSE(),"+++","++"),"+")," ")," ")</f>
        <v xml:space="preserve"> </v>
      </c>
      <c r="Q19" s="198" t="str">
        <f>IF(ISERR(FIND(Q$4,NieStac!$R30))=FALSE(),IF(ISERR(FIND(CONCATENATE(Q$4,"+"),NieStac!$R30))=FALSE(),IF(ISERR(FIND(CONCATENATE(Q$4,"++"),NieStac!$R30))=FALSE(),IF(ISERR(FIND(CONCATENATE(Q$4,"+++"),NieStac!$R30))=FALSE(),"+++","++"),"+")," ")," ")</f>
        <v xml:space="preserve"> </v>
      </c>
      <c r="R19" s="198" t="str">
        <f>IF(ISERR(FIND(R$4,NieStac!$R30))=FALSE(),IF(ISERR(FIND(CONCATENATE(R$4,"+"),NieStac!$R30))=FALSE(),IF(ISERR(FIND(CONCATENATE(R$4,"++"),NieStac!$R30))=FALSE(),IF(ISERR(FIND(CONCATENATE(R$4,"+++"),NieStac!$R30))=FALSE(),"+++","++"),"+")," ")," ")</f>
        <v xml:space="preserve"> </v>
      </c>
      <c r="S19" s="198" t="str">
        <f>IF(ISERR(FIND(S$4,NieStac!$R30))=FALSE(),IF(ISERR(FIND(CONCATENATE(S$4,"+"),NieStac!$R30))=FALSE(),IF(ISERR(FIND(CONCATENATE(S$4,"++"),NieStac!$R30))=FALSE(),IF(ISERR(FIND(CONCATENATE(S$4,"+++"),NieStac!$R30))=FALSE(),"+++","++"),"+")," ")," ")</f>
        <v xml:space="preserve"> </v>
      </c>
      <c r="T19" s="197" t="str">
        <f>NieStac!$C30</f>
        <v xml:space="preserve">Przedmiot obieralny 1:
a) Eksploracyjna analiza danych
b) Komputerowe systemy sterowania </v>
      </c>
      <c r="U19" s="198" t="str">
        <f>IF(ISERR(FIND(U$4,NieStac!$S30))=FALSE(),IF(ISERR(FIND(CONCATENATE(U$4,"+"),NieStac!$S30))=FALSE(),IF(ISERR(FIND(CONCATENATE(U$4,"++"),NieStac!$S30))=FALSE(),IF(ISERR(FIND(CONCATENATE(U$4,"+++"),NieStac!$S30))=FALSE(),"+++","++"),"+")," ")," ")</f>
        <v xml:space="preserve"> </v>
      </c>
      <c r="V19" s="198" t="str">
        <f>IF(ISERR(FIND(V$4,NieStac!$S30))=FALSE(),IF(ISERR(FIND(CONCATENATE(V$4,"+"),NieStac!$S30))=FALSE(),IF(ISERR(FIND(CONCATENATE(V$4,"++"),NieStac!$S30))=FALSE(),IF(ISERR(FIND(CONCATENATE(V$4,"+++"),NieStac!$S30))=FALSE(),"+++","++"),"+")," ")," ")</f>
        <v xml:space="preserve"> </v>
      </c>
      <c r="W19" s="198" t="str">
        <f>IF(ISERR(FIND(W$4,NieStac!$S30))=FALSE(),IF(ISERR(FIND(CONCATENATE(W$4,"+"),NieStac!$S30))=FALSE(),IF(ISERR(FIND(CONCATENATE(W$4,"++"),NieStac!$S30))=FALSE(),IF(ISERR(FIND(CONCATENATE(W$4,"+++"),NieStac!$S30))=FALSE(),"+++","++"),"+")," ")," ")</f>
        <v xml:space="preserve"> </v>
      </c>
      <c r="X19" s="198" t="str">
        <f>IF(ISERR(FIND(X$4,NieStac!$S30))=FALSE(),IF(ISERR(FIND(CONCATENATE(X$4,"+"),NieStac!$S30))=FALSE(),IF(ISERR(FIND(CONCATENATE(X$4,"++"),NieStac!$S30))=FALSE(),IF(ISERR(FIND(CONCATENATE(X$4,"+++"),NieStac!$S30))=FALSE(),"+++","++"),"+")," ")," ")</f>
        <v xml:space="preserve"> </v>
      </c>
      <c r="Y19" s="198" t="str">
        <f>IF(ISERR(FIND(Y$4,NieStac!$S30))=FALSE(),IF(ISERR(FIND(CONCATENATE(Y$4,"+"),NieStac!$S30))=FALSE(),IF(ISERR(FIND(CONCATENATE(Y$4,"++"),NieStac!$S30))=FALSE(),IF(ISERR(FIND(CONCATENATE(Y$4,"+++"),NieStac!$S30))=FALSE(),"+++","++"),"+")," ")," ")</f>
        <v xml:space="preserve"> </v>
      </c>
      <c r="Z19" s="198" t="str">
        <f>IF(ISERR(FIND(Z$4,NieStac!$S30))=FALSE(),IF(ISERR(FIND(CONCATENATE(Z$4,"+"),NieStac!$S30))=FALSE(),IF(ISERR(FIND(CONCATENATE(Z$4,"++"),NieStac!$S30))=FALSE(),IF(ISERR(FIND(CONCATENATE(Z$4,"+++"),NieStac!$S30))=FALSE(),"+++","++"),"+")," ")," ")</f>
        <v xml:space="preserve"> </v>
      </c>
      <c r="AA19" s="198" t="str">
        <f>IF(ISERR(FIND(AA$4,NieStac!$S30))=FALSE(),IF(ISERR(FIND(CONCATENATE(AA$4,"+"),NieStac!$S30))=FALSE(),IF(ISERR(FIND(CONCATENATE(AA$4,"++"),NieStac!$S30))=FALSE(),IF(ISERR(FIND(CONCATENATE(AA$4,"+++"),NieStac!$S30))=FALSE(),"+++","++"),"+")," ")," ")</f>
        <v xml:space="preserve"> </v>
      </c>
      <c r="AB19" s="198" t="str">
        <f>IF(ISERR(FIND(AB$4,NieStac!$S30))=FALSE(),IF(ISERR(FIND(CONCATENATE(AB$4,"+"),NieStac!$S30))=FALSE(),IF(ISERR(FIND(CONCATENATE(AB$4,"++"),NieStac!$S30))=FALSE(),IF(ISERR(FIND(CONCATENATE(AB$4,"+++"),NieStac!$S30))=FALSE(),"+++","++"),"+")," ")," ")</f>
        <v xml:space="preserve"> </v>
      </c>
      <c r="AC19" s="198" t="str">
        <f>IF(ISERR(FIND(AC$4,NieStac!$S30))=FALSE(),IF(ISERR(FIND(CONCATENATE(AC$4,"+"),NieStac!$S30))=FALSE(),IF(ISERR(FIND(CONCATENATE(AC$4,"++"),NieStac!$S30))=FALSE(),IF(ISERR(FIND(CONCATENATE(AC$4,"+++"),NieStac!$S30))=FALSE(),"+++","++"),"+")," ")," ")</f>
        <v xml:space="preserve"> </v>
      </c>
      <c r="AD19" s="198" t="str">
        <f>IF(ISERR(FIND(AD$4,NieStac!$S30))=FALSE(),IF(ISERR(FIND(CONCATENATE(AD$4,"+"),NieStac!$S30))=FALSE(),IF(ISERR(FIND(CONCATENATE(AD$4,"++"),NieStac!$S30))=FALSE(),IF(ISERR(FIND(CONCATENATE(AD$4,"+++"),NieStac!$S30))=FALSE(),"+++","++"),"+")," ")," ")</f>
        <v>+</v>
      </c>
      <c r="AE19" s="198" t="str">
        <f>IF(ISERR(FIND(AE$4,NieStac!$S30))=FALSE(),IF(ISERR(FIND(CONCATENATE(AE$4,"+"),NieStac!$S30))=FALSE(),IF(ISERR(FIND(CONCATENATE(AE$4,"++"),NieStac!$S30))=FALSE(),IF(ISERR(FIND(CONCATENATE(AE$4,"+++"),NieStac!$S30))=FALSE(),"+++","++"),"+")," ")," ")</f>
        <v xml:space="preserve"> </v>
      </c>
      <c r="AF19" s="198" t="str">
        <f>IF(ISERR(FIND(AF$4,NieStac!$S30))=FALSE(),IF(ISERR(FIND(CONCATENATE(AF$4,"+"),NieStac!$S30))=FALSE(),IF(ISERR(FIND(CONCATENATE(AF$4,"++"),NieStac!$S30))=FALSE(),IF(ISERR(FIND(CONCATENATE(AF$4,"+++"),NieStac!$S30))=FALSE(),"+++","++"),"+")," ")," ")</f>
        <v>+</v>
      </c>
      <c r="AG19" s="198" t="str">
        <f>IF(ISERR(FIND(AG$4,NieStac!$S30))=FALSE(),IF(ISERR(FIND(CONCATENATE(AG$4,"+"),NieStac!$S30))=FALSE(),IF(ISERR(FIND(CONCATENATE(AG$4,"++"),NieStac!$S30))=FALSE(),IF(ISERR(FIND(CONCATENATE(AG$4,"+++"),NieStac!$S30))=FALSE(),"+++","++"),"+")," ")," ")</f>
        <v>+</v>
      </c>
      <c r="AH19" s="198" t="str">
        <f>IF(ISERR(FIND(AH$4,NieStac!$S30))=FALSE(),IF(ISERR(FIND(CONCATENATE(AH$4,"+"),NieStac!$S30))=FALSE(),IF(ISERR(FIND(CONCATENATE(AH$4,"++"),NieStac!$S30))=FALSE(),IF(ISERR(FIND(CONCATENATE(AH$4,"+++"),NieStac!$S30))=FALSE(),"+++","++"),"+")," ")," ")</f>
        <v xml:space="preserve"> </v>
      </c>
      <c r="AI19" s="198" t="str">
        <f>IF(ISERR(FIND(AI$4,NieStac!$S30))=FALSE(),IF(ISERR(FIND(CONCATENATE(AI$4,"+"),NieStac!$S30))=FALSE(),IF(ISERR(FIND(CONCATENATE(AI$4,"++"),NieStac!$S30))=FALSE(),IF(ISERR(FIND(CONCATENATE(AI$4,"+++"),NieStac!$S30))=FALSE(),"+++","++"),"+")," ")," ")</f>
        <v xml:space="preserve"> </v>
      </c>
      <c r="AJ19" s="198" t="str">
        <f>IF(ISERR(FIND(AJ$4,NieStac!$S30))=FALSE(),IF(ISERR(FIND(CONCATENATE(AJ$4,"+"),NieStac!$S30))=FALSE(),IF(ISERR(FIND(CONCATENATE(AJ$4,"++"),NieStac!$S30))=FALSE(),IF(ISERR(FIND(CONCATENATE(AJ$4,"+++"),NieStac!$S30))=FALSE(),"+++","++"),"+")," ")," ")</f>
        <v xml:space="preserve"> </v>
      </c>
      <c r="AK19" s="198" t="str">
        <f>IF(ISERR(FIND(AK$4,NieStac!$S30))=FALSE(),IF(ISERR(FIND(CONCATENATE(AK$4,"+"),NieStac!$S30))=FALSE(),IF(ISERR(FIND(CONCATENATE(AK$4,"++"),NieStac!$S30))=FALSE(),IF(ISERR(FIND(CONCATENATE(AK$4,"+++"),NieStac!$S30))=FALSE(),"+++","++"),"+")," ")," ")</f>
        <v xml:space="preserve"> </v>
      </c>
      <c r="AL19" s="198" t="str">
        <f>IF(ISERR(FIND(AL$4,NieStac!$S30))=FALSE(),IF(ISERR(FIND(CONCATENATE(AL$4,"+"),NieStac!$S30))=FALSE(),IF(ISERR(FIND(CONCATENATE(AL$4,"++"),NieStac!$S30))=FALSE(),IF(ISERR(FIND(CONCATENATE(AL$4,"+++"),NieStac!$S30))=FALSE(),"+++","++"),"+")," ")," ")</f>
        <v xml:space="preserve"> </v>
      </c>
      <c r="AM19" s="198" t="str">
        <f>IF(ISERR(FIND(AM$4,NieStac!$S30))=FALSE(),IF(ISERR(FIND(CONCATENATE(AM$4,"+"),NieStac!$S30))=FALSE(),IF(ISERR(FIND(CONCATENATE(AM$4,"++"),NieStac!$S30))=FALSE(),IF(ISERR(FIND(CONCATENATE(AM$4,"+++"),NieStac!$S30))=FALSE(),"+++","++"),"+")," ")," ")</f>
        <v xml:space="preserve"> </v>
      </c>
      <c r="AN19" s="198" t="str">
        <f>IF(ISERR(FIND(AN$4,NieStac!$S30))=FALSE(),IF(ISERR(FIND(CONCATENATE(AN$4,"+"),NieStac!$S30))=FALSE(),IF(ISERR(FIND(CONCATENATE(AN$4,"++"),NieStac!$S30))=FALSE(),IF(ISERR(FIND(CONCATENATE(AN$4,"+++"),NieStac!$S30))=FALSE(),"+++","++"),"+")," ")," ")</f>
        <v xml:space="preserve"> </v>
      </c>
      <c r="AO19" s="198" t="str">
        <f>IF(ISERR(FIND(AO$4,NieStac!$S30))=FALSE(),IF(ISERR(FIND(CONCATENATE(AO$4,"+"),NieStac!$S30))=FALSE(),IF(ISERR(FIND(CONCATENATE(AO$4,"++"),NieStac!$S30))=FALSE(),IF(ISERR(FIND(CONCATENATE(AO$4,"+++"),NieStac!$S30))=FALSE(),"+++","++"),"+")," ")," ")</f>
        <v xml:space="preserve"> </v>
      </c>
      <c r="AP19" s="198" t="str">
        <f>IF(ISERR(FIND(AP$4,NieStac!$S30))=FALSE(),IF(ISERR(FIND(CONCATENATE(AP$4,"+"),NieStac!$S30))=FALSE(),IF(ISERR(FIND(CONCATENATE(AP$4,"++"),NieStac!$S30))=FALSE(),IF(ISERR(FIND(CONCATENATE(AP$4,"+++"),NieStac!$S30))=FALSE(),"+++","++"),"+")," ")," ")</f>
        <v xml:space="preserve"> </v>
      </c>
      <c r="AQ19" s="198" t="str">
        <f>IF(ISERR(FIND(AQ$4,NieStac!$S30))=FALSE(),IF(ISERR(FIND(CONCATENATE(AQ$4,"+"),NieStac!$S30))=FALSE(),IF(ISERR(FIND(CONCATENATE(AQ$4,"++"),NieStac!$S30))=FALSE(),IF(ISERR(FIND(CONCATENATE(AQ$4,"+++"),NieStac!$S30))=FALSE(),"+++","++"),"+")," ")," ")</f>
        <v xml:space="preserve"> </v>
      </c>
      <c r="AR19" s="198" t="str">
        <f>IF(ISERR(FIND(AR$4,NieStac!$S30))=FALSE(),IF(ISERR(FIND(CONCATENATE(AR$4,"+"),NieStac!$S30))=FALSE(),IF(ISERR(FIND(CONCATENATE(AR$4,"++"),NieStac!$S30))=FALSE(),IF(ISERR(FIND(CONCATENATE(AR$4,"+++"),NieStac!$S30))=FALSE(),"+++","++"),"+")," ")," ")</f>
        <v xml:space="preserve"> </v>
      </c>
      <c r="AS19" s="198" t="str">
        <f>IF(ISERR(FIND(AS$4,NieStac!$S30))=FALSE(),IF(ISERR(FIND(CONCATENATE(AS$4,"+"),NieStac!$S30))=FALSE(),IF(ISERR(FIND(CONCATENATE(AS$4,"++"),NieStac!$S30))=FALSE(),IF(ISERR(FIND(CONCATENATE(AS$4,"+++"),NieStac!$S30))=FALSE(),"+++","++"),"+")," ")," ")</f>
        <v xml:space="preserve"> </v>
      </c>
      <c r="AT19" s="198" t="str">
        <f>IF(ISERR(FIND(AT$4,NieStac!$S30))=FALSE(),IF(ISERR(FIND(CONCATENATE(AT$4,"+"),NieStac!$S30))=FALSE(),IF(ISERR(FIND(CONCATENATE(AT$4,"++"),NieStac!$S30))=FALSE(),IF(ISERR(FIND(CONCATENATE(AT$4,"+++"),NieStac!$S30))=FALSE(),"+++","++"),"+")," ")," ")</f>
        <v xml:space="preserve"> </v>
      </c>
      <c r="AU19" s="198" t="str">
        <f>IF(ISERR(FIND(AU$4,NieStac!$S30))=FALSE(),IF(ISERR(FIND(CONCATENATE(AU$4,"+"),NieStac!$S30))=FALSE(),IF(ISERR(FIND(CONCATENATE(AU$4,"++"),NieStac!$S30))=FALSE(),IF(ISERR(FIND(CONCATENATE(AU$4,"+++"),NieStac!$S30))=FALSE(),"+++","++"),"+")," ")," ")</f>
        <v xml:space="preserve"> </v>
      </c>
      <c r="AV19" s="197" t="str">
        <f>NieStac!$C30</f>
        <v xml:space="preserve">Przedmiot obieralny 1:
a) Eksploracyjna analiza danych
b) Komputerowe systemy sterowania </v>
      </c>
      <c r="AW19" s="198" t="str">
        <f>IF(ISERR(FIND(AW$4,NieStac!$T30))=FALSE(),IF(ISERR(FIND(CONCATENATE(AW$4,"+"),NieStac!$T30))=FALSE(),IF(ISERR(FIND(CONCATENATE(AW$4,"++"),NieStac!$T30))=FALSE(),IF(ISERR(FIND(CONCATENATE(AW$4,"+++"),NieStac!$T30))=FALSE(),"+++","++"),"+")," ")," ")</f>
        <v xml:space="preserve"> </v>
      </c>
      <c r="AX19" s="198" t="str">
        <f>IF(ISERR(FIND(AX$4,NieStac!$T30))=FALSE(),IF(ISERR(FIND(CONCATENATE(AX$4,"+"),NieStac!$T30))=FALSE(),IF(ISERR(FIND(CONCATENATE(AX$4,"++"),NieStac!$T30))=FALSE(),IF(ISERR(FIND(CONCATENATE(AX$4,"+++"),NieStac!$T30))=FALSE(),"+++","++"),"+")," ")," ")</f>
        <v xml:space="preserve"> </v>
      </c>
      <c r="AY19" s="198" t="str">
        <f>IF(ISERR(FIND(AY$4,NieStac!$T30))=FALSE(),IF(ISERR(FIND(CONCATENATE(AY$4,"+"),NieStac!$T30))=FALSE(),IF(ISERR(FIND(CONCATENATE(AY$4,"++"),NieStac!$T30))=FALSE(),IF(ISERR(FIND(CONCATENATE(AY$4,"+++"),NieStac!$T30))=FALSE(),"+++","++"),"+")," ")," ")</f>
        <v xml:space="preserve"> </v>
      </c>
      <c r="AZ19" s="198" t="str">
        <f>IF(ISERR(FIND(AZ$4,NieStac!$T30))=FALSE(),IF(ISERR(FIND(CONCATENATE(AZ$4,"+"),NieStac!$T30))=FALSE(),IF(ISERR(FIND(CONCATENATE(AZ$4,"++"),NieStac!$T30))=FALSE(),IF(ISERR(FIND(CONCATENATE(AZ$4,"+++"),NieStac!$T30))=FALSE(),"+++","++"),"+")," ")," ")</f>
        <v>+</v>
      </c>
      <c r="BA19" s="198" t="str">
        <f>IF(ISERR(FIND(BA$4,NieStac!$T30))=FALSE(),IF(ISERR(FIND(CONCATENATE(BA$4,"+"),NieStac!$T30))=FALSE(),IF(ISERR(FIND(CONCATENATE(BA$4,"++"),NieStac!$T30))=FALSE(),IF(ISERR(FIND(CONCATENATE(BA$4,"+++"),NieStac!$T30))=FALSE(),"+++","++"),"+")," ")," ")</f>
        <v xml:space="preserve"> </v>
      </c>
      <c r="BB19" s="198" t="str">
        <f>IF(ISERR(FIND(BB$4,NieStac!$T30))=FALSE(),IF(ISERR(FIND(CONCATENATE(BB$4,"+"),NieStac!$T30))=FALSE(),IF(ISERR(FIND(CONCATENATE(BB$4,"++"),NieStac!$T30))=FALSE(),IF(ISERR(FIND(CONCATENATE(BB$4,"+++"),NieStac!$T30))=FALSE(),"+++","++"),"+")," ")," ")</f>
        <v xml:space="preserve"> </v>
      </c>
    </row>
    <row r="20" spans="1:54" ht="12.75">
      <c r="A20" s="197" t="str">
        <f>NieStac!$C31</f>
        <v>Nowoczesne sensory w robotyce</v>
      </c>
      <c r="B20" s="198" t="str">
        <f>IF(ISERR(FIND(B$4,NieStac!$R31))=FALSE(),IF(ISERR(FIND(CONCATENATE(B$4,"+"),NieStac!$R31))=FALSE(),IF(ISERR(FIND(CONCATENATE(B$4,"++"),NieStac!$R31))=FALSE(),IF(ISERR(FIND(CONCATENATE(B$4,"+++"),NieStac!$R31))=FALSE(),"+++","++"),"+")," ")," ")</f>
        <v xml:space="preserve"> </v>
      </c>
      <c r="C20" s="198" t="str">
        <f>IF(ISERR(FIND(C$4,NieStac!$R31))=FALSE(),IF(ISERR(FIND(CONCATENATE(C$4,"+"),NieStac!$R31))=FALSE(),IF(ISERR(FIND(CONCATENATE(C$4,"++"),NieStac!$R31))=FALSE(),IF(ISERR(FIND(CONCATENATE(C$4,"+++"),NieStac!$R31))=FALSE(),"+++","++"),"+")," ")," ")</f>
        <v xml:space="preserve"> </v>
      </c>
      <c r="D20" s="198" t="str">
        <f>IF(ISERR(FIND(D$4,NieStac!$R31))=FALSE(),IF(ISERR(FIND(CONCATENATE(D$4,"+"),NieStac!$R31))=FALSE(),IF(ISERR(FIND(CONCATENATE(D$4,"++"),NieStac!$R31))=FALSE(),IF(ISERR(FIND(CONCATENATE(D$4,"+++"),NieStac!$R31))=FALSE(),"+++","++"),"+")," ")," ")</f>
        <v xml:space="preserve"> </v>
      </c>
      <c r="E20" s="198" t="str">
        <f>IF(ISERR(FIND(E$4,NieStac!$R31))=FALSE(),IF(ISERR(FIND(CONCATENATE(E$4,"+"),NieStac!$R31))=FALSE(),IF(ISERR(FIND(CONCATENATE(E$4,"++"),NieStac!$R31))=FALSE(),IF(ISERR(FIND(CONCATENATE(E$4,"+++"),NieStac!$R31))=FALSE(),"+++","++"),"+")," ")," ")</f>
        <v xml:space="preserve"> </v>
      </c>
      <c r="F20" s="198" t="str">
        <f>IF(ISERR(FIND(F$4,NieStac!$R31))=FALSE(),IF(ISERR(FIND(CONCATENATE(F$4,"+"),NieStac!$R31))=FALSE(),IF(ISERR(FIND(CONCATENATE(F$4,"++"),NieStac!$R31))=FALSE(),IF(ISERR(FIND(CONCATENATE(F$4,"+++"),NieStac!$R31))=FALSE(),"+++","++"),"+")," ")," ")</f>
        <v xml:space="preserve"> </v>
      </c>
      <c r="G20" s="198" t="str">
        <f>IF(ISERR(FIND(G$4,NieStac!$R31))=FALSE(),IF(ISERR(FIND(CONCATENATE(G$4,"+"),NieStac!$R31))=FALSE(),IF(ISERR(FIND(CONCATENATE(G$4,"++"),NieStac!$R31))=FALSE(),IF(ISERR(FIND(CONCATENATE(G$4,"+++"),NieStac!$R31))=FALSE(),"+++","++"),"+")," ")," ")</f>
        <v>+</v>
      </c>
      <c r="H20" s="198" t="str">
        <f>IF(ISERR(FIND(H$4,NieStac!$R31))=FALSE(),IF(ISERR(FIND(CONCATENATE(H$4,"+"),NieStac!$R31))=FALSE(),IF(ISERR(FIND(CONCATENATE(H$4,"++"),NieStac!$R31))=FALSE(),IF(ISERR(FIND(CONCATENATE(H$4,"+++"),NieStac!$R31))=FALSE(),"+++","++"),"+")," ")," ")</f>
        <v xml:space="preserve"> </v>
      </c>
      <c r="I20" s="198" t="str">
        <f>IF(ISERR(FIND(I$4,NieStac!$R31))=FALSE(),IF(ISERR(FIND(CONCATENATE(I$4,"+"),NieStac!$R31))=FALSE(),IF(ISERR(FIND(CONCATENATE(I$4,"++"),NieStac!$R31))=FALSE(),IF(ISERR(FIND(CONCATENATE(I$4,"+++"),NieStac!$R31))=FALSE(),"+++","++"),"+")," ")," ")</f>
        <v xml:space="preserve"> </v>
      </c>
      <c r="J20" s="198" t="str">
        <f>IF(ISERR(FIND(J$4,NieStac!$R31))=FALSE(),IF(ISERR(FIND(CONCATENATE(J$4,"+"),NieStac!$R31))=FALSE(),IF(ISERR(FIND(CONCATENATE(J$4,"++"),NieStac!$R31))=FALSE(),IF(ISERR(FIND(CONCATENATE(J$4,"+++"),NieStac!$R31))=FALSE(),"+++","++"),"+")," ")," ")</f>
        <v xml:space="preserve"> </v>
      </c>
      <c r="K20" s="198" t="str">
        <f>IF(ISERR(FIND(K$4,NieStac!$R31))=FALSE(),IF(ISERR(FIND(CONCATENATE(K$4,"+"),NieStac!$R31))=FALSE(),IF(ISERR(FIND(CONCATENATE(K$4,"++"),NieStac!$R31))=FALSE(),IF(ISERR(FIND(CONCATENATE(K$4,"+++"),NieStac!$R31))=FALSE(),"+++","++"),"+")," ")," ")</f>
        <v xml:space="preserve"> </v>
      </c>
      <c r="L20" s="198" t="str">
        <f>IF(ISERR(FIND(L$4,NieStac!$R31))=FALSE(),IF(ISERR(FIND(CONCATENATE(L$4,"+"),NieStac!$R31))=FALSE(),IF(ISERR(FIND(CONCATENATE(L$4,"++"),NieStac!$R31))=FALSE(),IF(ISERR(FIND(CONCATENATE(L$4,"+++"),NieStac!$R31))=FALSE(),"+++","++"),"+")," ")," ")</f>
        <v xml:space="preserve"> </v>
      </c>
      <c r="M20" s="198" t="str">
        <f>IF(ISERR(FIND(M$4,NieStac!$R31))=FALSE(),IF(ISERR(FIND(CONCATENATE(M$4,"+"),NieStac!$R31))=FALSE(),IF(ISERR(FIND(CONCATENATE(M$4,"++"),NieStac!$R31))=FALSE(),IF(ISERR(FIND(CONCATENATE(M$4,"+++"),NieStac!$R31))=FALSE(),"+++","++"),"+")," ")," ")</f>
        <v xml:space="preserve"> </v>
      </c>
      <c r="N20" s="198" t="str">
        <f>IF(ISERR(FIND(N$4,NieStac!$R31))=FALSE(),IF(ISERR(FIND(CONCATENATE(N$4,"+"),NieStac!$R31))=FALSE(),IF(ISERR(FIND(CONCATENATE(N$4,"++"),NieStac!$R31))=FALSE(),IF(ISERR(FIND(CONCATENATE(N$4,"+++"),NieStac!$R31))=FALSE(),"+++","++"),"+")," ")," ")</f>
        <v xml:space="preserve"> </v>
      </c>
      <c r="O20" s="198" t="str">
        <f>IF(ISERR(FIND(O$4,NieStac!$R31))=FALSE(),IF(ISERR(FIND(CONCATENATE(O$4,"+"),NieStac!$R31))=FALSE(),IF(ISERR(FIND(CONCATENATE(O$4,"++"),NieStac!$R31))=FALSE(),IF(ISERR(FIND(CONCATENATE(O$4,"+++"),NieStac!$R31))=FALSE(),"+++","++"),"+")," ")," ")</f>
        <v xml:space="preserve"> </v>
      </c>
      <c r="P20" s="198" t="str">
        <f>IF(ISERR(FIND(P$4,NieStac!$R31))=FALSE(),IF(ISERR(FIND(CONCATENATE(P$4,"+"),NieStac!$R31))=FALSE(),IF(ISERR(FIND(CONCATENATE(P$4,"++"),NieStac!$R31))=FALSE(),IF(ISERR(FIND(CONCATENATE(P$4,"+++"),NieStac!$R31))=FALSE(),"+++","++"),"+")," ")," ")</f>
        <v>+</v>
      </c>
      <c r="Q20" s="198" t="str">
        <f>IF(ISERR(FIND(Q$4,NieStac!$R31))=FALSE(),IF(ISERR(FIND(CONCATENATE(Q$4,"+"),NieStac!$R31))=FALSE(),IF(ISERR(FIND(CONCATENATE(Q$4,"++"),NieStac!$R31))=FALSE(),IF(ISERR(FIND(CONCATENATE(Q$4,"+++"),NieStac!$R31))=FALSE(),"+++","++"),"+")," ")," ")</f>
        <v xml:space="preserve"> </v>
      </c>
      <c r="R20" s="198" t="str">
        <f>IF(ISERR(FIND(R$4,NieStac!$R31))=FALSE(),IF(ISERR(FIND(CONCATENATE(R$4,"+"),NieStac!$R31))=FALSE(),IF(ISERR(FIND(CONCATENATE(R$4,"++"),NieStac!$R31))=FALSE(),IF(ISERR(FIND(CONCATENATE(R$4,"+++"),NieStac!$R31))=FALSE(),"+++","++"),"+")," ")," ")</f>
        <v xml:space="preserve"> </v>
      </c>
      <c r="S20" s="198" t="str">
        <f>IF(ISERR(FIND(S$4,NieStac!$R31))=FALSE(),IF(ISERR(FIND(CONCATENATE(S$4,"+"),NieStac!$R31))=FALSE(),IF(ISERR(FIND(CONCATENATE(S$4,"++"),NieStac!$R31))=FALSE(),IF(ISERR(FIND(CONCATENATE(S$4,"+++"),NieStac!$R31))=FALSE(),"+++","++"),"+")," ")," ")</f>
        <v xml:space="preserve"> </v>
      </c>
      <c r="T20" s="197" t="str">
        <f>NieStac!$C31</f>
        <v>Nowoczesne sensory w robotyce</v>
      </c>
      <c r="U20" s="198" t="str">
        <f>IF(ISERR(FIND(U$4,NieStac!$S31))=FALSE(),IF(ISERR(FIND(CONCATENATE(U$4,"+"),NieStac!$S31))=FALSE(),IF(ISERR(FIND(CONCATENATE(U$4,"++"),NieStac!$S31))=FALSE(),IF(ISERR(FIND(CONCATENATE(U$4,"+++"),NieStac!$S31))=FALSE(),"+++","++"),"+")," ")," ")</f>
        <v xml:space="preserve"> </v>
      </c>
      <c r="V20" s="198" t="str">
        <f>IF(ISERR(FIND(V$4,NieStac!$S31))=FALSE(),IF(ISERR(FIND(CONCATENATE(V$4,"+"),NieStac!$S31))=FALSE(),IF(ISERR(FIND(CONCATENATE(V$4,"++"),NieStac!$S31))=FALSE(),IF(ISERR(FIND(CONCATENATE(V$4,"+++"),NieStac!$S31))=FALSE(),"+++","++"),"+")," ")," ")</f>
        <v xml:space="preserve"> </v>
      </c>
      <c r="W20" s="198" t="str">
        <f>IF(ISERR(FIND(W$4,NieStac!$S31))=FALSE(),IF(ISERR(FIND(CONCATENATE(W$4,"+"),NieStac!$S31))=FALSE(),IF(ISERR(FIND(CONCATENATE(W$4,"++"),NieStac!$S31))=FALSE(),IF(ISERR(FIND(CONCATENATE(W$4,"+++"),NieStac!$S31))=FALSE(),"+++","++"),"+")," ")," ")</f>
        <v xml:space="preserve"> </v>
      </c>
      <c r="X20" s="198" t="str">
        <f>IF(ISERR(FIND(X$4,NieStac!$S31))=FALSE(),IF(ISERR(FIND(CONCATENATE(X$4,"+"),NieStac!$S31))=FALSE(),IF(ISERR(FIND(CONCATENATE(X$4,"++"),NieStac!$S31))=FALSE(),IF(ISERR(FIND(CONCATENATE(X$4,"+++"),NieStac!$S31))=FALSE(),"+++","++"),"+")," ")," ")</f>
        <v xml:space="preserve"> </v>
      </c>
      <c r="Y20" s="198" t="str">
        <f>IF(ISERR(FIND(Y$4,NieStac!$S31))=FALSE(),IF(ISERR(FIND(CONCATENATE(Y$4,"+"),NieStac!$S31))=FALSE(),IF(ISERR(FIND(CONCATENATE(Y$4,"++"),NieStac!$S31))=FALSE(),IF(ISERR(FIND(CONCATENATE(Y$4,"+++"),NieStac!$S31))=FALSE(),"+++","++"),"+")," ")," ")</f>
        <v xml:space="preserve"> </v>
      </c>
      <c r="Z20" s="198" t="str">
        <f>IF(ISERR(FIND(Z$4,NieStac!$S31))=FALSE(),IF(ISERR(FIND(CONCATENATE(Z$4,"+"),NieStac!$S31))=FALSE(),IF(ISERR(FIND(CONCATENATE(Z$4,"++"),NieStac!$S31))=FALSE(),IF(ISERR(FIND(CONCATENATE(Z$4,"+++"),NieStac!$S31))=FALSE(),"+++","++"),"+")," ")," ")</f>
        <v xml:space="preserve"> </v>
      </c>
      <c r="AA20" s="198" t="str">
        <f>IF(ISERR(FIND(AA$4,NieStac!$S31))=FALSE(),IF(ISERR(FIND(CONCATENATE(AA$4,"+"),NieStac!$S31))=FALSE(),IF(ISERR(FIND(CONCATENATE(AA$4,"++"),NieStac!$S31))=FALSE(),IF(ISERR(FIND(CONCATENATE(AA$4,"+++"),NieStac!$S31))=FALSE(),"+++","++"),"+")," ")," ")</f>
        <v xml:space="preserve"> </v>
      </c>
      <c r="AB20" s="198" t="str">
        <f>IF(ISERR(FIND(AB$4,NieStac!$S31))=FALSE(),IF(ISERR(FIND(CONCATENATE(AB$4,"+"),NieStac!$S31))=FALSE(),IF(ISERR(FIND(CONCATENATE(AB$4,"++"),NieStac!$S31))=FALSE(),IF(ISERR(FIND(CONCATENATE(AB$4,"+++"),NieStac!$S31))=FALSE(),"+++","++"),"+")," ")," ")</f>
        <v xml:space="preserve"> </v>
      </c>
      <c r="AC20" s="198" t="str">
        <f>IF(ISERR(FIND(AC$4,NieStac!$S31))=FALSE(),IF(ISERR(FIND(CONCATENATE(AC$4,"+"),NieStac!$S31))=FALSE(),IF(ISERR(FIND(CONCATENATE(AC$4,"++"),NieStac!$S31))=FALSE(),IF(ISERR(FIND(CONCATENATE(AC$4,"+++"),NieStac!$S31))=FALSE(),"+++","++"),"+")," ")," ")</f>
        <v xml:space="preserve"> </v>
      </c>
      <c r="AD20" s="198" t="str">
        <f>IF(ISERR(FIND(AD$4,NieStac!$S31))=FALSE(),IF(ISERR(FIND(CONCATENATE(AD$4,"+"),NieStac!$S31))=FALSE(),IF(ISERR(FIND(CONCATENATE(AD$4,"++"),NieStac!$S31))=FALSE(),IF(ISERR(FIND(CONCATENATE(AD$4,"+++"),NieStac!$S31))=FALSE(),"+++","++"),"+")," ")," ")</f>
        <v xml:space="preserve"> </v>
      </c>
      <c r="AE20" s="198" t="str">
        <f>IF(ISERR(FIND(AE$4,NieStac!$S31))=FALSE(),IF(ISERR(FIND(CONCATENATE(AE$4,"+"),NieStac!$S31))=FALSE(),IF(ISERR(FIND(CONCATENATE(AE$4,"++"),NieStac!$S31))=FALSE(),IF(ISERR(FIND(CONCATENATE(AE$4,"+++"),NieStac!$S31))=FALSE(),"+++","++"),"+")," ")," ")</f>
        <v>+</v>
      </c>
      <c r="AF20" s="198" t="str">
        <f>IF(ISERR(FIND(AF$4,NieStac!$S31))=FALSE(),IF(ISERR(FIND(CONCATENATE(AF$4,"+"),NieStac!$S31))=FALSE(),IF(ISERR(FIND(CONCATENATE(AF$4,"++"),NieStac!$S31))=FALSE(),IF(ISERR(FIND(CONCATENATE(AF$4,"+++"),NieStac!$S31))=FALSE(),"+++","++"),"+")," ")," ")</f>
        <v xml:space="preserve"> </v>
      </c>
      <c r="AG20" s="198" t="str">
        <f>IF(ISERR(FIND(AG$4,NieStac!$S31))=FALSE(),IF(ISERR(FIND(CONCATENATE(AG$4,"+"),NieStac!$S31))=FALSE(),IF(ISERR(FIND(CONCATENATE(AG$4,"++"),NieStac!$S31))=FALSE(),IF(ISERR(FIND(CONCATENATE(AG$4,"+++"),NieStac!$S31))=FALSE(),"+++","++"),"+")," ")," ")</f>
        <v>+</v>
      </c>
      <c r="AH20" s="198" t="str">
        <f>IF(ISERR(FIND(AH$4,NieStac!$S31))=FALSE(),IF(ISERR(FIND(CONCATENATE(AH$4,"+"),NieStac!$S31))=FALSE(),IF(ISERR(FIND(CONCATENATE(AH$4,"++"),NieStac!$S31))=FALSE(),IF(ISERR(FIND(CONCATENATE(AH$4,"+++"),NieStac!$S31))=FALSE(),"+++","++"),"+")," ")," ")</f>
        <v xml:space="preserve"> </v>
      </c>
      <c r="AI20" s="198" t="str">
        <f>IF(ISERR(FIND(AI$4,NieStac!$S31))=FALSE(),IF(ISERR(FIND(CONCATENATE(AI$4,"+"),NieStac!$S31))=FALSE(),IF(ISERR(FIND(CONCATENATE(AI$4,"++"),NieStac!$S31))=FALSE(),IF(ISERR(FIND(CONCATENATE(AI$4,"+++"),NieStac!$S31))=FALSE(),"+++","++"),"+")," ")," ")</f>
        <v xml:space="preserve"> </v>
      </c>
      <c r="AJ20" s="198" t="str">
        <f>IF(ISERR(FIND(AJ$4,NieStac!$S31))=FALSE(),IF(ISERR(FIND(CONCATENATE(AJ$4,"+"),NieStac!$S31))=FALSE(),IF(ISERR(FIND(CONCATENATE(AJ$4,"++"),NieStac!$S31))=FALSE(),IF(ISERR(FIND(CONCATENATE(AJ$4,"+++"),NieStac!$S31))=FALSE(),"+++","++"),"+")," ")," ")</f>
        <v>+</v>
      </c>
      <c r="AK20" s="198" t="str">
        <f>IF(ISERR(FIND(AK$4,NieStac!$S31))=FALSE(),IF(ISERR(FIND(CONCATENATE(AK$4,"+"),NieStac!$S31))=FALSE(),IF(ISERR(FIND(CONCATENATE(AK$4,"++"),NieStac!$S31))=FALSE(),IF(ISERR(FIND(CONCATENATE(AK$4,"+++"),NieStac!$S31))=FALSE(),"+++","++"),"+")," ")," ")</f>
        <v xml:space="preserve"> </v>
      </c>
      <c r="AL20" s="198" t="str">
        <f>IF(ISERR(FIND(AL$4,NieStac!$S31))=FALSE(),IF(ISERR(FIND(CONCATENATE(AL$4,"+"),NieStac!$S31))=FALSE(),IF(ISERR(FIND(CONCATENATE(AL$4,"++"),NieStac!$S31))=FALSE(),IF(ISERR(FIND(CONCATENATE(AL$4,"+++"),NieStac!$S31))=FALSE(),"+++","++"),"+")," ")," ")</f>
        <v xml:space="preserve"> </v>
      </c>
      <c r="AM20" s="198" t="str">
        <f>IF(ISERR(FIND(AM$4,NieStac!$S31))=FALSE(),IF(ISERR(FIND(CONCATENATE(AM$4,"+"),NieStac!$S31))=FALSE(),IF(ISERR(FIND(CONCATENATE(AM$4,"++"),NieStac!$S31))=FALSE(),IF(ISERR(FIND(CONCATENATE(AM$4,"+++"),NieStac!$S31))=FALSE(),"+++","++"),"+")," ")," ")</f>
        <v xml:space="preserve"> </v>
      </c>
      <c r="AN20" s="198" t="str">
        <f>IF(ISERR(FIND(AN$4,NieStac!$S31))=FALSE(),IF(ISERR(FIND(CONCATENATE(AN$4,"+"),NieStac!$S31))=FALSE(),IF(ISERR(FIND(CONCATENATE(AN$4,"++"),NieStac!$S31))=FALSE(),IF(ISERR(FIND(CONCATENATE(AN$4,"+++"),NieStac!$S31))=FALSE(),"+++","++"),"+")," ")," ")</f>
        <v xml:space="preserve"> </v>
      </c>
      <c r="AO20" s="198" t="str">
        <f>IF(ISERR(FIND(AO$4,NieStac!$S31))=FALSE(),IF(ISERR(FIND(CONCATENATE(AO$4,"+"),NieStac!$S31))=FALSE(),IF(ISERR(FIND(CONCATENATE(AO$4,"++"),NieStac!$S31))=FALSE(),IF(ISERR(FIND(CONCATENATE(AO$4,"+++"),NieStac!$S31))=FALSE(),"+++","++"),"+")," ")," ")</f>
        <v xml:space="preserve"> </v>
      </c>
      <c r="AP20" s="198" t="str">
        <f>IF(ISERR(FIND(AP$4,NieStac!$S31))=FALSE(),IF(ISERR(FIND(CONCATENATE(AP$4,"+"),NieStac!$S31))=FALSE(),IF(ISERR(FIND(CONCATENATE(AP$4,"++"),NieStac!$S31))=FALSE(),IF(ISERR(FIND(CONCATENATE(AP$4,"+++"),NieStac!$S31))=FALSE(),"+++","++"),"+")," ")," ")</f>
        <v xml:space="preserve"> </v>
      </c>
      <c r="AQ20" s="198" t="str">
        <f>IF(ISERR(FIND(AQ$4,NieStac!$S31))=FALSE(),IF(ISERR(FIND(CONCATENATE(AQ$4,"+"),NieStac!$S31))=FALSE(),IF(ISERR(FIND(CONCATENATE(AQ$4,"++"),NieStac!$S31))=FALSE(),IF(ISERR(FIND(CONCATENATE(AQ$4,"+++"),NieStac!$S31))=FALSE(),"+++","++"),"+")," ")," ")</f>
        <v xml:space="preserve"> </v>
      </c>
      <c r="AR20" s="198" t="str">
        <f>IF(ISERR(FIND(AR$4,NieStac!$S31))=FALSE(),IF(ISERR(FIND(CONCATENATE(AR$4,"+"),NieStac!$S31))=FALSE(),IF(ISERR(FIND(CONCATENATE(AR$4,"++"),NieStac!$S31))=FALSE(),IF(ISERR(FIND(CONCATENATE(AR$4,"+++"),NieStac!$S31))=FALSE(),"+++","++"),"+")," ")," ")</f>
        <v xml:space="preserve"> </v>
      </c>
      <c r="AS20" s="198" t="str">
        <f>IF(ISERR(FIND(AS$4,NieStac!$S31))=FALSE(),IF(ISERR(FIND(CONCATENATE(AS$4,"+"),NieStac!$S31))=FALSE(),IF(ISERR(FIND(CONCATENATE(AS$4,"++"),NieStac!$S31))=FALSE(),IF(ISERR(FIND(CONCATENATE(AS$4,"+++"),NieStac!$S31))=FALSE(),"+++","++"),"+")," ")," ")</f>
        <v>+</v>
      </c>
      <c r="AT20" s="198" t="str">
        <f>IF(ISERR(FIND(AT$4,NieStac!$S31))=FALSE(),IF(ISERR(FIND(CONCATENATE(AT$4,"+"),NieStac!$S31))=FALSE(),IF(ISERR(FIND(CONCATENATE(AT$4,"++"),NieStac!$S31))=FALSE(),IF(ISERR(FIND(CONCATENATE(AT$4,"+++"),NieStac!$S31))=FALSE(),"+++","++"),"+")," ")," ")</f>
        <v xml:space="preserve"> </v>
      </c>
      <c r="AU20" s="198" t="str">
        <f>IF(ISERR(FIND(AU$4,NieStac!$S31))=FALSE(),IF(ISERR(FIND(CONCATENATE(AU$4,"+"),NieStac!$S31))=FALSE(),IF(ISERR(FIND(CONCATENATE(AU$4,"++"),NieStac!$S31))=FALSE(),IF(ISERR(FIND(CONCATENATE(AU$4,"+++"),NieStac!$S31))=FALSE(),"+++","++"),"+")," ")," ")</f>
        <v xml:space="preserve"> </v>
      </c>
      <c r="AV20" s="197" t="str">
        <f>NieStac!$C31</f>
        <v>Nowoczesne sensory w robotyce</v>
      </c>
      <c r="AW20" s="198" t="str">
        <f>IF(ISERR(FIND(AW$4,NieStac!$T31))=FALSE(),IF(ISERR(FIND(CONCATENATE(AW$4,"+"),NieStac!$T31))=FALSE(),IF(ISERR(FIND(CONCATENATE(AW$4,"++"),NieStac!$T31))=FALSE(),IF(ISERR(FIND(CONCATENATE(AW$4,"+++"),NieStac!$T31))=FALSE(),"+++","++"),"+")," ")," ")</f>
        <v>+</v>
      </c>
      <c r="AX20" s="198" t="str">
        <f>IF(ISERR(FIND(AX$4,NieStac!$T31))=FALSE(),IF(ISERR(FIND(CONCATENATE(AX$4,"+"),NieStac!$T31))=FALSE(),IF(ISERR(FIND(CONCATENATE(AX$4,"++"),NieStac!$T31))=FALSE(),IF(ISERR(FIND(CONCATENATE(AX$4,"+++"),NieStac!$T31))=FALSE(),"+++","++"),"+")," ")," ")</f>
        <v xml:space="preserve"> </v>
      </c>
      <c r="AY20" s="198" t="str">
        <f>IF(ISERR(FIND(AY$4,NieStac!$T31))=FALSE(),IF(ISERR(FIND(CONCATENATE(AY$4,"+"),NieStac!$T31))=FALSE(),IF(ISERR(FIND(CONCATENATE(AY$4,"++"),NieStac!$T31))=FALSE(),IF(ISERR(FIND(CONCATENATE(AY$4,"+++"),NieStac!$T31))=FALSE(),"+++","++"),"+")," ")," ")</f>
        <v xml:space="preserve"> </v>
      </c>
      <c r="AZ20" s="198" t="str">
        <f>IF(ISERR(FIND(AZ$4,NieStac!$T31))=FALSE(),IF(ISERR(FIND(CONCATENATE(AZ$4,"+"),NieStac!$T31))=FALSE(),IF(ISERR(FIND(CONCATENATE(AZ$4,"++"),NieStac!$T31))=FALSE(),IF(ISERR(FIND(CONCATENATE(AZ$4,"+++"),NieStac!$T31))=FALSE(),"+++","++"),"+")," ")," ")</f>
        <v xml:space="preserve"> </v>
      </c>
      <c r="BA20" s="198" t="str">
        <f>IF(ISERR(FIND(BA$4,NieStac!$T31))=FALSE(),IF(ISERR(FIND(CONCATENATE(BA$4,"+"),NieStac!$T31))=FALSE(),IF(ISERR(FIND(CONCATENATE(BA$4,"++"),NieStac!$T31))=FALSE(),IF(ISERR(FIND(CONCATENATE(BA$4,"+++"),NieStac!$T31))=FALSE(),"+++","++"),"+")," ")," ")</f>
        <v xml:space="preserve"> </v>
      </c>
      <c r="BB20" s="198" t="str">
        <f>IF(ISERR(FIND(BB$4,NieStac!$T31))=FALSE(),IF(ISERR(FIND(CONCATENATE(BB$4,"+"),NieStac!$T31))=FALSE(),IF(ISERR(FIND(CONCATENATE(BB$4,"++"),NieStac!$T31))=FALSE(),IF(ISERR(FIND(CONCATENATE(BB$4,"+++"),NieStac!$T31))=FALSE(),"+++","++"),"+")," ")," ")</f>
        <v xml:space="preserve"> </v>
      </c>
    </row>
    <row r="21" spans="1:54" ht="15.75" customHeight="1">
      <c r="A21" s="197" t="str">
        <f>NieStac!$C32</f>
        <v xml:space="preserve">Przedmiot obieralny społeczno-humanistyczny 1: 
a) Zarządzanie strategiczne 
b) Zintegrowane systemy zarządzania 
c) Organizacja i zarządzanie małych przedsiębiorstw </v>
      </c>
      <c r="B21" s="198" t="str">
        <f>IF(ISERR(FIND(B$4,NieStac!$R32))=FALSE(),IF(ISERR(FIND(CONCATENATE(B$4,"+"),NieStac!$R32))=FALSE(),IF(ISERR(FIND(CONCATENATE(B$4,"++"),NieStac!$R32))=FALSE(),IF(ISERR(FIND(CONCATENATE(B$4,"+++"),NieStac!$R32))=FALSE(),"+++","++"),"+")," ")," ")</f>
        <v xml:space="preserve"> </v>
      </c>
      <c r="C21" s="198" t="str">
        <f>IF(ISERR(FIND(C$4,NieStac!$R32))=FALSE(),IF(ISERR(FIND(CONCATENATE(C$4,"+"),NieStac!$R32))=FALSE(),IF(ISERR(FIND(CONCATENATE(C$4,"++"),NieStac!$R32))=FALSE(),IF(ISERR(FIND(CONCATENATE(C$4,"+++"),NieStac!$R32))=FALSE(),"+++","++"),"+")," ")," ")</f>
        <v xml:space="preserve"> </v>
      </c>
      <c r="D21" s="198" t="str">
        <f>IF(ISERR(FIND(D$4,NieStac!$R32))=FALSE(),IF(ISERR(FIND(CONCATENATE(D$4,"+"),NieStac!$R32))=FALSE(),IF(ISERR(FIND(CONCATENATE(D$4,"++"),NieStac!$R32))=FALSE(),IF(ISERR(FIND(CONCATENATE(D$4,"+++"),NieStac!$R32))=FALSE(),"+++","++"),"+")," ")," ")</f>
        <v xml:space="preserve"> </v>
      </c>
      <c r="E21" s="198" t="str">
        <f>IF(ISERR(FIND(E$4,NieStac!$R32))=FALSE(),IF(ISERR(FIND(CONCATENATE(E$4,"+"),NieStac!$R32))=FALSE(),IF(ISERR(FIND(CONCATENATE(E$4,"++"),NieStac!$R32))=FALSE(),IF(ISERR(FIND(CONCATENATE(E$4,"+++"),NieStac!$R32))=FALSE(),"+++","++"),"+")," ")," ")</f>
        <v xml:space="preserve"> </v>
      </c>
      <c r="F21" s="198" t="str">
        <f>IF(ISERR(FIND(F$4,NieStac!$R32))=FALSE(),IF(ISERR(FIND(CONCATENATE(F$4,"+"),NieStac!$R32))=FALSE(),IF(ISERR(FIND(CONCATENATE(F$4,"++"),NieStac!$R32))=FALSE(),IF(ISERR(FIND(CONCATENATE(F$4,"+++"),NieStac!$R32))=FALSE(),"+++","++"),"+")," ")," ")</f>
        <v xml:space="preserve"> </v>
      </c>
      <c r="G21" s="198" t="str">
        <f>IF(ISERR(FIND(G$4,NieStac!$R32))=FALSE(),IF(ISERR(FIND(CONCATENATE(G$4,"+"),NieStac!$R32))=FALSE(),IF(ISERR(FIND(CONCATENATE(G$4,"++"),NieStac!$R32))=FALSE(),IF(ISERR(FIND(CONCATENATE(G$4,"+++"),NieStac!$R32))=FALSE(),"+++","++"),"+")," ")," ")</f>
        <v xml:space="preserve"> </v>
      </c>
      <c r="H21" s="198" t="str">
        <f>IF(ISERR(FIND(H$4,NieStac!$R32))=FALSE(),IF(ISERR(FIND(CONCATENATE(H$4,"+"),NieStac!$R32))=FALSE(),IF(ISERR(FIND(CONCATENATE(H$4,"++"),NieStac!$R32))=FALSE(),IF(ISERR(FIND(CONCATENATE(H$4,"+++"),NieStac!$R32))=FALSE(),"+++","++"),"+")," ")," ")</f>
        <v xml:space="preserve"> </v>
      </c>
      <c r="I21" s="198" t="str">
        <f>IF(ISERR(FIND(I$4,NieStac!$R32))=FALSE(),IF(ISERR(FIND(CONCATENATE(I$4,"+"),NieStac!$R32))=FALSE(),IF(ISERR(FIND(CONCATENATE(I$4,"++"),NieStac!$R32))=FALSE(),IF(ISERR(FIND(CONCATENATE(I$4,"+++"),NieStac!$R32))=FALSE(),"+++","++"),"+")," ")," ")</f>
        <v xml:space="preserve"> </v>
      </c>
      <c r="J21" s="198" t="str">
        <f>IF(ISERR(FIND(J$4,NieStac!$R32))=FALSE(),IF(ISERR(FIND(CONCATENATE(J$4,"+"),NieStac!$R32))=FALSE(),IF(ISERR(FIND(CONCATENATE(J$4,"++"),NieStac!$R32))=FALSE(),IF(ISERR(FIND(CONCATENATE(J$4,"+++"),NieStac!$R32))=FALSE(),"+++","++"),"+")," ")," ")</f>
        <v xml:space="preserve"> </v>
      </c>
      <c r="K21" s="198" t="str">
        <f>IF(ISERR(FIND(K$4,NieStac!$R32))=FALSE(),IF(ISERR(FIND(CONCATENATE(K$4,"+"),NieStac!$R32))=FALSE(),IF(ISERR(FIND(CONCATENATE(K$4,"++"),NieStac!$R32))=FALSE(),IF(ISERR(FIND(CONCATENATE(K$4,"+++"),NieStac!$R32))=FALSE(),"+++","++"),"+")," ")," ")</f>
        <v xml:space="preserve"> </v>
      </c>
      <c r="L21" s="198" t="str">
        <f>IF(ISERR(FIND(L$4,NieStac!$R32))=FALSE(),IF(ISERR(FIND(CONCATENATE(L$4,"+"),NieStac!$R32))=FALSE(),IF(ISERR(FIND(CONCATENATE(L$4,"++"),NieStac!$R32))=FALSE(),IF(ISERR(FIND(CONCATENATE(L$4,"+++"),NieStac!$R32))=FALSE(),"+++","++"),"+")," ")," ")</f>
        <v xml:space="preserve"> </v>
      </c>
      <c r="M21" s="198" t="str">
        <f>IF(ISERR(FIND(M$4,NieStac!$R32))=FALSE(),IF(ISERR(FIND(CONCATENATE(M$4,"+"),NieStac!$R32))=FALSE(),IF(ISERR(FIND(CONCATENATE(M$4,"++"),NieStac!$R32))=FALSE(),IF(ISERR(FIND(CONCATENATE(M$4,"+++"),NieStac!$R32))=FALSE(),"+++","++"),"+")," ")," ")</f>
        <v xml:space="preserve"> </v>
      </c>
      <c r="N21" s="198" t="str">
        <f>IF(ISERR(FIND(N$4,NieStac!$R32))=FALSE(),IF(ISERR(FIND(CONCATENATE(N$4,"+"),NieStac!$R32))=FALSE(),IF(ISERR(FIND(CONCATENATE(N$4,"++"),NieStac!$R32))=FALSE(),IF(ISERR(FIND(CONCATENATE(N$4,"+++"),NieStac!$R32))=FALSE(),"+++","++"),"+")," ")," ")</f>
        <v xml:space="preserve"> </v>
      </c>
      <c r="O21" s="198" t="str">
        <f>IF(ISERR(FIND(O$4,NieStac!$R32))=FALSE(),IF(ISERR(FIND(CONCATENATE(O$4,"+"),NieStac!$R32))=FALSE(),IF(ISERR(FIND(CONCATENATE(O$4,"++"),NieStac!$R32))=FALSE(),IF(ISERR(FIND(CONCATENATE(O$4,"+++"),NieStac!$R32))=FALSE(),"+++","++"),"+")," ")," ")</f>
        <v>+++</v>
      </c>
      <c r="P21" s="198" t="str">
        <f>IF(ISERR(FIND(P$4,NieStac!$R32))=FALSE(),IF(ISERR(FIND(CONCATENATE(P$4,"+"),NieStac!$R32))=FALSE(),IF(ISERR(FIND(CONCATENATE(P$4,"++"),NieStac!$R32))=FALSE(),IF(ISERR(FIND(CONCATENATE(P$4,"+++"),NieStac!$R32))=FALSE(),"+++","++"),"+")," ")," ")</f>
        <v>+++</v>
      </c>
      <c r="Q21" s="198" t="str">
        <f>IF(ISERR(FIND(Q$4,NieStac!$R32))=FALSE(),IF(ISERR(FIND(CONCATENATE(Q$4,"+"),NieStac!$R32))=FALSE(),IF(ISERR(FIND(CONCATENATE(Q$4,"++"),NieStac!$R32))=FALSE(),IF(ISERR(FIND(CONCATENATE(Q$4,"+++"),NieStac!$R32))=FALSE(),"+++","++"),"+")," ")," ")</f>
        <v xml:space="preserve"> </v>
      </c>
      <c r="R21" s="198" t="str">
        <f>IF(ISERR(FIND(R$4,NieStac!$R32))=FALSE(),IF(ISERR(FIND(CONCATENATE(R$4,"+"),NieStac!$R32))=FALSE(),IF(ISERR(FIND(CONCATENATE(R$4,"++"),NieStac!$R32))=FALSE(),IF(ISERR(FIND(CONCATENATE(R$4,"+++"),NieStac!$R32))=FALSE(),"+++","++"),"+")," ")," ")</f>
        <v>+++</v>
      </c>
      <c r="S21" s="198" t="str">
        <f>IF(ISERR(FIND(S$4,NieStac!$R32))=FALSE(),IF(ISERR(FIND(CONCATENATE(S$4,"+"),NieStac!$R32))=FALSE(),IF(ISERR(FIND(CONCATENATE(S$4,"++"),NieStac!$R32))=FALSE(),IF(ISERR(FIND(CONCATENATE(S$4,"+++"),NieStac!$R32))=FALSE(),"+++","++"),"+")," ")," ")</f>
        <v xml:space="preserve"> </v>
      </c>
      <c r="T21" s="197" t="str">
        <f>NieStac!$C32</f>
        <v xml:space="preserve">Przedmiot obieralny społeczno-humanistyczny 1: 
a) Zarządzanie strategiczne 
b) Zintegrowane systemy zarządzania 
c) Organizacja i zarządzanie małych przedsiębiorstw </v>
      </c>
      <c r="U21" s="198" t="str">
        <f>IF(ISERR(FIND(U$4,NieStac!$S32))=FALSE(),IF(ISERR(FIND(CONCATENATE(U$4,"+"),NieStac!$S32))=FALSE(),IF(ISERR(FIND(CONCATENATE(U$4,"++"),NieStac!$S32))=FALSE(),IF(ISERR(FIND(CONCATENATE(U$4,"+++"),NieStac!$S32))=FALSE(),"+++","++"),"+")," ")," ")</f>
        <v xml:space="preserve"> </v>
      </c>
      <c r="V21" s="198" t="str">
        <f>IF(ISERR(FIND(V$4,NieStac!$S32))=FALSE(),IF(ISERR(FIND(CONCATENATE(V$4,"+"),NieStac!$S32))=FALSE(),IF(ISERR(FIND(CONCATENATE(V$4,"++"),NieStac!$S32))=FALSE(),IF(ISERR(FIND(CONCATENATE(V$4,"+++"),NieStac!$S32))=FALSE(),"+++","++"),"+")," ")," ")</f>
        <v xml:space="preserve"> </v>
      </c>
      <c r="W21" s="198" t="str">
        <f>IF(ISERR(FIND(W$4,NieStac!$S32))=FALSE(),IF(ISERR(FIND(CONCATENATE(W$4,"+"),NieStac!$S32))=FALSE(),IF(ISERR(FIND(CONCATENATE(W$4,"++"),NieStac!$S32))=FALSE(),IF(ISERR(FIND(CONCATENATE(W$4,"+++"),NieStac!$S32))=FALSE(),"+++","++"),"+")," ")," ")</f>
        <v xml:space="preserve"> </v>
      </c>
      <c r="X21" s="198" t="str">
        <f>IF(ISERR(FIND(X$4,NieStac!$S32))=FALSE(),IF(ISERR(FIND(CONCATENATE(X$4,"+"),NieStac!$S32))=FALSE(),IF(ISERR(FIND(CONCATENATE(X$4,"++"),NieStac!$S32))=FALSE(),IF(ISERR(FIND(CONCATENATE(X$4,"+++"),NieStac!$S32))=FALSE(),"+++","++"),"+")," ")," ")</f>
        <v xml:space="preserve"> </v>
      </c>
      <c r="Y21" s="198" t="str">
        <f>IF(ISERR(FIND(Y$4,NieStac!$S32))=FALSE(),IF(ISERR(FIND(CONCATENATE(Y$4,"+"),NieStac!$S32))=FALSE(),IF(ISERR(FIND(CONCATENATE(Y$4,"++"),NieStac!$S32))=FALSE(),IF(ISERR(FIND(CONCATENATE(Y$4,"+++"),NieStac!$S32))=FALSE(),"+++","++"),"+")," ")," ")</f>
        <v xml:space="preserve"> </v>
      </c>
      <c r="Z21" s="198" t="str">
        <f>IF(ISERR(FIND(Z$4,NieStac!$S32))=FALSE(),IF(ISERR(FIND(CONCATENATE(Z$4,"+"),NieStac!$S32))=FALSE(),IF(ISERR(FIND(CONCATENATE(Z$4,"++"),NieStac!$S32))=FALSE(),IF(ISERR(FIND(CONCATENATE(Z$4,"+++"),NieStac!$S32))=FALSE(),"+++","++"),"+")," ")," ")</f>
        <v xml:space="preserve"> </v>
      </c>
      <c r="AA21" s="198" t="str">
        <f>IF(ISERR(FIND(AA$4,NieStac!$S32))=FALSE(),IF(ISERR(FIND(CONCATENATE(AA$4,"+"),NieStac!$S32))=FALSE(),IF(ISERR(FIND(CONCATENATE(AA$4,"++"),NieStac!$S32))=FALSE(),IF(ISERR(FIND(CONCATENATE(AA$4,"+++"),NieStac!$S32))=FALSE(),"+++","++"),"+")," ")," ")</f>
        <v xml:space="preserve"> </v>
      </c>
      <c r="AB21" s="198" t="str">
        <f>IF(ISERR(FIND(AB$4,NieStac!$S32))=FALSE(),IF(ISERR(FIND(CONCATENATE(AB$4,"+"),NieStac!$S32))=FALSE(),IF(ISERR(FIND(CONCATENATE(AB$4,"++"),NieStac!$S32))=FALSE(),IF(ISERR(FIND(CONCATENATE(AB$4,"+++"),NieStac!$S32))=FALSE(),"+++","++"),"+")," ")," ")</f>
        <v xml:space="preserve"> </v>
      </c>
      <c r="AC21" s="198" t="str">
        <f>IF(ISERR(FIND(AC$4,NieStac!$S32))=FALSE(),IF(ISERR(FIND(CONCATENATE(AC$4,"+"),NieStac!$S32))=FALSE(),IF(ISERR(FIND(CONCATENATE(AC$4,"++"),NieStac!$S32))=FALSE(),IF(ISERR(FIND(CONCATENATE(AC$4,"+++"),NieStac!$S32))=FALSE(),"+++","++"),"+")," ")," ")</f>
        <v xml:space="preserve"> </v>
      </c>
      <c r="AD21" s="198" t="str">
        <f>IF(ISERR(FIND(AD$4,NieStac!$S32))=FALSE(),IF(ISERR(FIND(CONCATENATE(AD$4,"+"),NieStac!$S32))=FALSE(),IF(ISERR(FIND(CONCATENATE(AD$4,"++"),NieStac!$S32))=FALSE(),IF(ISERR(FIND(CONCATENATE(AD$4,"+++"),NieStac!$S32))=FALSE(),"+++","++"),"+")," ")," ")</f>
        <v xml:space="preserve"> </v>
      </c>
      <c r="AE21" s="198" t="str">
        <f>IF(ISERR(FIND(AE$4,NieStac!$S32))=FALSE(),IF(ISERR(FIND(CONCATENATE(AE$4,"+"),NieStac!$S32))=FALSE(),IF(ISERR(FIND(CONCATENATE(AE$4,"++"),NieStac!$S32))=FALSE(),IF(ISERR(FIND(CONCATENATE(AE$4,"+++"),NieStac!$S32))=FALSE(),"+++","++"),"+")," ")," ")</f>
        <v xml:space="preserve"> </v>
      </c>
      <c r="AF21" s="198" t="str">
        <f>IF(ISERR(FIND(AF$4,NieStac!$S32))=FALSE(),IF(ISERR(FIND(CONCATENATE(AF$4,"+"),NieStac!$S32))=FALSE(),IF(ISERR(FIND(CONCATENATE(AF$4,"++"),NieStac!$S32))=FALSE(),IF(ISERR(FIND(CONCATENATE(AF$4,"+++"),NieStac!$S32))=FALSE(),"+++","++"),"+")," ")," ")</f>
        <v xml:space="preserve"> </v>
      </c>
      <c r="AG21" s="198" t="str">
        <f>IF(ISERR(FIND(AG$4,NieStac!$S32))=FALSE(),IF(ISERR(FIND(CONCATENATE(AG$4,"+"),NieStac!$S32))=FALSE(),IF(ISERR(FIND(CONCATENATE(AG$4,"++"),NieStac!$S32))=FALSE(),IF(ISERR(FIND(CONCATENATE(AG$4,"+++"),NieStac!$S32))=FALSE(),"+++","++"),"+")," ")," ")</f>
        <v xml:space="preserve"> </v>
      </c>
      <c r="AH21" s="198" t="str">
        <f>IF(ISERR(FIND(AH$4,NieStac!$S32))=FALSE(),IF(ISERR(FIND(CONCATENATE(AH$4,"+"),NieStac!$S32))=FALSE(),IF(ISERR(FIND(CONCATENATE(AH$4,"++"),NieStac!$S32))=FALSE(),IF(ISERR(FIND(CONCATENATE(AH$4,"+++"),NieStac!$S32))=FALSE(),"+++","++"),"+")," ")," ")</f>
        <v>+++</v>
      </c>
      <c r="AI21" s="198" t="str">
        <f>IF(ISERR(FIND(AI$4,NieStac!$S32))=FALSE(),IF(ISERR(FIND(CONCATENATE(AI$4,"+"),NieStac!$S32))=FALSE(),IF(ISERR(FIND(CONCATENATE(AI$4,"++"),NieStac!$S32))=FALSE(),IF(ISERR(FIND(CONCATENATE(AI$4,"+++"),NieStac!$S32))=FALSE(),"+++","++"),"+")," ")," ")</f>
        <v xml:space="preserve"> </v>
      </c>
      <c r="AJ21" s="198" t="str">
        <f>IF(ISERR(FIND(AJ$4,NieStac!$S32))=FALSE(),IF(ISERR(FIND(CONCATENATE(AJ$4,"+"),NieStac!$S32))=FALSE(),IF(ISERR(FIND(CONCATENATE(AJ$4,"++"),NieStac!$S32))=FALSE(),IF(ISERR(FIND(CONCATENATE(AJ$4,"+++"),NieStac!$S32))=FALSE(),"+++","++"),"+")," ")," ")</f>
        <v xml:space="preserve"> </v>
      </c>
      <c r="AK21" s="198" t="str">
        <f>IF(ISERR(FIND(AK$4,NieStac!$S32))=FALSE(),IF(ISERR(FIND(CONCATENATE(AK$4,"+"),NieStac!$S32))=FALSE(),IF(ISERR(FIND(CONCATENATE(AK$4,"++"),NieStac!$S32))=FALSE(),IF(ISERR(FIND(CONCATENATE(AK$4,"+++"),NieStac!$S32))=FALSE(),"+++","++"),"+")," ")," ")</f>
        <v xml:space="preserve"> </v>
      </c>
      <c r="AL21" s="198" t="str">
        <f>IF(ISERR(FIND(AL$4,NieStac!$S32))=FALSE(),IF(ISERR(FIND(CONCATENATE(AL$4,"+"),NieStac!$S32))=FALSE(),IF(ISERR(FIND(CONCATENATE(AL$4,"++"),NieStac!$S32))=FALSE(),IF(ISERR(FIND(CONCATENATE(AL$4,"+++"),NieStac!$S32))=FALSE(),"+++","++"),"+")," ")," ")</f>
        <v>+++</v>
      </c>
      <c r="AM21" s="198" t="str">
        <f>IF(ISERR(FIND(AM$4,NieStac!$S32))=FALSE(),IF(ISERR(FIND(CONCATENATE(AM$4,"+"),NieStac!$S32))=FALSE(),IF(ISERR(FIND(CONCATENATE(AM$4,"++"),NieStac!$S32))=FALSE(),IF(ISERR(FIND(CONCATENATE(AM$4,"+++"),NieStac!$S32))=FALSE(),"+++","++"),"+")," ")," ")</f>
        <v xml:space="preserve"> </v>
      </c>
      <c r="AN21" s="198" t="str">
        <f>IF(ISERR(FIND(AN$4,NieStac!$S32))=FALSE(),IF(ISERR(FIND(CONCATENATE(AN$4,"+"),NieStac!$S32))=FALSE(),IF(ISERR(FIND(CONCATENATE(AN$4,"++"),NieStac!$S32))=FALSE(),IF(ISERR(FIND(CONCATENATE(AN$4,"+++"),NieStac!$S32))=FALSE(),"+++","++"),"+")," ")," ")</f>
        <v xml:space="preserve"> </v>
      </c>
      <c r="AO21" s="198" t="str">
        <f>IF(ISERR(FIND(AO$4,NieStac!$S32))=FALSE(),IF(ISERR(FIND(CONCATENATE(AO$4,"+"),NieStac!$S32))=FALSE(),IF(ISERR(FIND(CONCATENATE(AO$4,"++"),NieStac!$S32))=FALSE(),IF(ISERR(FIND(CONCATENATE(AO$4,"+++"),NieStac!$S32))=FALSE(),"+++","++"),"+")," ")," ")</f>
        <v xml:space="preserve"> </v>
      </c>
      <c r="AP21" s="198" t="str">
        <f>IF(ISERR(FIND(AP$4,NieStac!$S32))=FALSE(),IF(ISERR(FIND(CONCATENATE(AP$4,"+"),NieStac!$S32))=FALSE(),IF(ISERR(FIND(CONCATENATE(AP$4,"++"),NieStac!$S32))=FALSE(),IF(ISERR(FIND(CONCATENATE(AP$4,"+++"),NieStac!$S32))=FALSE(),"+++","++"),"+")," ")," ")</f>
        <v xml:space="preserve"> </v>
      </c>
      <c r="AQ21" s="198" t="str">
        <f>IF(ISERR(FIND(AQ$4,NieStac!$S32))=FALSE(),IF(ISERR(FIND(CONCATENATE(AQ$4,"+"),NieStac!$S32))=FALSE(),IF(ISERR(FIND(CONCATENATE(AQ$4,"++"),NieStac!$S32))=FALSE(),IF(ISERR(FIND(CONCATENATE(AQ$4,"+++"),NieStac!$S32))=FALSE(),"+++","++"),"+")," ")," ")</f>
        <v xml:space="preserve"> </v>
      </c>
      <c r="AR21" s="198" t="str">
        <f>IF(ISERR(FIND(AR$4,NieStac!$S32))=FALSE(),IF(ISERR(FIND(CONCATENATE(AR$4,"+"),NieStac!$S32))=FALSE(),IF(ISERR(FIND(CONCATENATE(AR$4,"++"),NieStac!$S32))=FALSE(),IF(ISERR(FIND(CONCATENATE(AR$4,"+++"),NieStac!$S32))=FALSE(),"+++","++"),"+")," ")," ")</f>
        <v>+++</v>
      </c>
      <c r="AS21" s="198" t="str">
        <f>IF(ISERR(FIND(AS$4,NieStac!$S32))=FALSE(),IF(ISERR(FIND(CONCATENATE(AS$4,"+"),NieStac!$S32))=FALSE(),IF(ISERR(FIND(CONCATENATE(AS$4,"++"),NieStac!$S32))=FALSE(),IF(ISERR(FIND(CONCATENATE(AS$4,"+++"),NieStac!$S32))=FALSE(),"+++","++"),"+")," ")," ")</f>
        <v xml:space="preserve"> </v>
      </c>
      <c r="AT21" s="198" t="str">
        <f>IF(ISERR(FIND(AT$4,NieStac!$S32))=FALSE(),IF(ISERR(FIND(CONCATENATE(AT$4,"+"),NieStac!$S32))=FALSE(),IF(ISERR(FIND(CONCATENATE(AT$4,"++"),NieStac!$S32))=FALSE(),IF(ISERR(FIND(CONCATENATE(AT$4,"+++"),NieStac!$S32))=FALSE(),"+++","++"),"+")," ")," ")</f>
        <v xml:space="preserve"> </v>
      </c>
      <c r="AU21" s="198" t="str">
        <f>IF(ISERR(FIND(AU$4,NieStac!$S32))=FALSE(),IF(ISERR(FIND(CONCATENATE(AU$4,"+"),NieStac!$S32))=FALSE(),IF(ISERR(FIND(CONCATENATE(AU$4,"++"),NieStac!$S32))=FALSE(),IF(ISERR(FIND(CONCATENATE(AU$4,"+++"),NieStac!$S32))=FALSE(),"+++","++"),"+")," ")," ")</f>
        <v xml:space="preserve"> </v>
      </c>
      <c r="AV21" s="197" t="str">
        <f>NieStac!$C32</f>
        <v xml:space="preserve">Przedmiot obieralny społeczno-humanistyczny 1: 
a) Zarządzanie strategiczne 
b) Zintegrowane systemy zarządzania 
c) Organizacja i zarządzanie małych przedsiębiorstw </v>
      </c>
      <c r="AW21" s="198" t="str">
        <f>IF(ISERR(FIND(AW$4,NieStac!$T32))=FALSE(),IF(ISERR(FIND(CONCATENATE(AW$4,"+"),NieStac!$T32))=FALSE(),IF(ISERR(FIND(CONCATENATE(AW$4,"++"),NieStac!$T32))=FALSE(),IF(ISERR(FIND(CONCATENATE(AW$4,"+++"),NieStac!$T32))=FALSE(),"+++","++"),"+")," ")," ")</f>
        <v xml:space="preserve"> </v>
      </c>
      <c r="AX21" s="198" t="str">
        <f>IF(ISERR(FIND(AX$4,NieStac!$T32))=FALSE(),IF(ISERR(FIND(CONCATENATE(AX$4,"+"),NieStac!$T32))=FALSE(),IF(ISERR(FIND(CONCATENATE(AX$4,"++"),NieStac!$T32))=FALSE(),IF(ISERR(FIND(CONCATENATE(AX$4,"+++"),NieStac!$T32))=FALSE(),"+++","++"),"+")," ")," ")</f>
        <v xml:space="preserve"> </v>
      </c>
      <c r="AY21" s="198" t="str">
        <f>IF(ISERR(FIND(AY$4,NieStac!$T32))=FALSE(),IF(ISERR(FIND(CONCATENATE(AY$4,"+"),NieStac!$T32))=FALSE(),IF(ISERR(FIND(CONCATENATE(AY$4,"++"),NieStac!$T32))=FALSE(),IF(ISERR(FIND(CONCATENATE(AY$4,"+++"),NieStac!$T32))=FALSE(),"+++","++"),"+")," ")," ")</f>
        <v xml:space="preserve"> </v>
      </c>
      <c r="AZ21" s="198" t="str">
        <f>IF(ISERR(FIND(AZ$4,NieStac!$T32))=FALSE(),IF(ISERR(FIND(CONCATENATE(AZ$4,"+"),NieStac!$T32))=FALSE(),IF(ISERR(FIND(CONCATENATE(AZ$4,"++"),NieStac!$T32))=FALSE(),IF(ISERR(FIND(CONCATENATE(AZ$4,"+++"),NieStac!$T32))=FALSE(),"+++","++"),"+")," ")," ")</f>
        <v xml:space="preserve"> </v>
      </c>
      <c r="BA21" s="198" t="str">
        <f>IF(ISERR(FIND(BA$4,NieStac!$T32))=FALSE(),IF(ISERR(FIND(CONCATENATE(BA$4,"+"),NieStac!$T32))=FALSE(),IF(ISERR(FIND(CONCATENATE(BA$4,"++"),NieStac!$T32))=FALSE(),IF(ISERR(FIND(CONCATENATE(BA$4,"+++"),NieStac!$T32))=FALSE(),"+++","++"),"+")," ")," ")</f>
        <v>++</v>
      </c>
      <c r="BB21" s="198" t="str">
        <f>IF(ISERR(FIND(BB$4,NieStac!$T32))=FALSE(),IF(ISERR(FIND(CONCATENATE(BB$4,"+"),NieStac!$T32))=FALSE(),IF(ISERR(FIND(CONCATENATE(BB$4,"++"),NieStac!$T32))=FALSE(),IF(ISERR(FIND(CONCATENATE(BB$4,"+++"),NieStac!$T32))=FALSE(),"+++","++"),"+")," ")," ")</f>
        <v>++</v>
      </c>
    </row>
    <row r="22" spans="1:54" ht="15.75" customHeight="1">
      <c r="A22" s="197" t="str">
        <f>NieStac!$C33</f>
        <v>Język obcy</v>
      </c>
      <c r="B22" s="198" t="str">
        <f>IF(ISERR(FIND(B$4,NieStac!$R33))=FALSE(),IF(ISERR(FIND(CONCATENATE(B$4,"+"),NieStac!$R33))=FALSE(),IF(ISERR(FIND(CONCATENATE(B$4,"++"),NieStac!$R33))=FALSE(),IF(ISERR(FIND(CONCATENATE(B$4,"+++"),NieStac!$R33))=FALSE(),"+++","++"),"+")," ")," ")</f>
        <v xml:space="preserve"> </v>
      </c>
      <c r="C22" s="198" t="str">
        <f>IF(ISERR(FIND(C$4,NieStac!$R33))=FALSE(),IF(ISERR(FIND(CONCATENATE(C$4,"+"),NieStac!$R33))=FALSE(),IF(ISERR(FIND(CONCATENATE(C$4,"++"),NieStac!$R33))=FALSE(),IF(ISERR(FIND(CONCATENATE(C$4,"+++"),NieStac!$R33))=FALSE(),"+++","++"),"+")," ")," ")</f>
        <v xml:space="preserve"> </v>
      </c>
      <c r="D22" s="198" t="str">
        <f>IF(ISERR(FIND(D$4,NieStac!$R33))=FALSE(),IF(ISERR(FIND(CONCATENATE(D$4,"+"),NieStac!$R33))=FALSE(),IF(ISERR(FIND(CONCATENATE(D$4,"++"),NieStac!$R33))=FALSE(),IF(ISERR(FIND(CONCATENATE(D$4,"+++"),NieStac!$R33))=FALSE(),"+++","++"),"+")," ")," ")</f>
        <v xml:space="preserve"> </v>
      </c>
      <c r="E22" s="198" t="str">
        <f>IF(ISERR(FIND(E$4,NieStac!$R33))=FALSE(),IF(ISERR(FIND(CONCATENATE(E$4,"+"),NieStac!$R33))=FALSE(),IF(ISERR(FIND(CONCATENATE(E$4,"++"),NieStac!$R33))=FALSE(),IF(ISERR(FIND(CONCATENATE(E$4,"+++"),NieStac!$R33))=FALSE(),"+++","++"),"+")," ")," ")</f>
        <v xml:space="preserve"> </v>
      </c>
      <c r="F22" s="198" t="str">
        <f>IF(ISERR(FIND(F$4,NieStac!$R33))=FALSE(),IF(ISERR(FIND(CONCATENATE(F$4,"+"),NieStac!$R33))=FALSE(),IF(ISERR(FIND(CONCATENATE(F$4,"++"),NieStac!$R33))=FALSE(),IF(ISERR(FIND(CONCATENATE(F$4,"+++"),NieStac!$R33))=FALSE(),"+++","++"),"+")," ")," ")</f>
        <v xml:space="preserve"> </v>
      </c>
      <c r="G22" s="198" t="str">
        <f>IF(ISERR(FIND(G$4,NieStac!$R33))=FALSE(),IF(ISERR(FIND(CONCATENATE(G$4,"+"),NieStac!$R33))=FALSE(),IF(ISERR(FIND(CONCATENATE(G$4,"++"),NieStac!$R33))=FALSE(),IF(ISERR(FIND(CONCATENATE(G$4,"+++"),NieStac!$R33))=FALSE(),"+++","++"),"+")," ")," ")</f>
        <v xml:space="preserve"> </v>
      </c>
      <c r="H22" s="198" t="str">
        <f>IF(ISERR(FIND(H$4,NieStac!$R33))=FALSE(),IF(ISERR(FIND(CONCATENATE(H$4,"+"),NieStac!$R33))=FALSE(),IF(ISERR(FIND(CONCATENATE(H$4,"++"),NieStac!$R33))=FALSE(),IF(ISERR(FIND(CONCATENATE(H$4,"+++"),NieStac!$R33))=FALSE(),"+++","++"),"+")," ")," ")</f>
        <v xml:space="preserve"> </v>
      </c>
      <c r="I22" s="198" t="str">
        <f>IF(ISERR(FIND(I$4,NieStac!$R33))=FALSE(),IF(ISERR(FIND(CONCATENATE(I$4,"+"),NieStac!$R33))=FALSE(),IF(ISERR(FIND(CONCATENATE(I$4,"++"),NieStac!$R33))=FALSE(),IF(ISERR(FIND(CONCATENATE(I$4,"+++"),NieStac!$R33))=FALSE(),"+++","++"),"+")," ")," ")</f>
        <v xml:space="preserve"> </v>
      </c>
      <c r="J22" s="198" t="str">
        <f>IF(ISERR(FIND(J$4,NieStac!$R33))=FALSE(),IF(ISERR(FIND(CONCATENATE(J$4,"+"),NieStac!$R33))=FALSE(),IF(ISERR(FIND(CONCATENATE(J$4,"++"),NieStac!$R33))=FALSE(),IF(ISERR(FIND(CONCATENATE(J$4,"+++"),NieStac!$R33))=FALSE(),"+++","++"),"+")," ")," ")</f>
        <v xml:space="preserve"> </v>
      </c>
      <c r="K22" s="198" t="str">
        <f>IF(ISERR(FIND(K$4,NieStac!$R33))=FALSE(),IF(ISERR(FIND(CONCATENATE(K$4,"+"),NieStac!$R33))=FALSE(),IF(ISERR(FIND(CONCATENATE(K$4,"++"),NieStac!$R33))=FALSE(),IF(ISERR(FIND(CONCATENATE(K$4,"+++"),NieStac!$R33))=FALSE(),"+++","++"),"+")," ")," ")</f>
        <v xml:space="preserve"> </v>
      </c>
      <c r="L22" s="198" t="str">
        <f>IF(ISERR(FIND(L$4,NieStac!$R33))=FALSE(),IF(ISERR(FIND(CONCATENATE(L$4,"+"),NieStac!$R33))=FALSE(),IF(ISERR(FIND(CONCATENATE(L$4,"++"),NieStac!$R33))=FALSE(),IF(ISERR(FIND(CONCATENATE(L$4,"+++"),NieStac!$R33))=FALSE(),"+++","++"),"+")," ")," ")</f>
        <v xml:space="preserve"> </v>
      </c>
      <c r="M22" s="198" t="str">
        <f>IF(ISERR(FIND(M$4,NieStac!$R33))=FALSE(),IF(ISERR(FIND(CONCATENATE(M$4,"+"),NieStac!$R33))=FALSE(),IF(ISERR(FIND(CONCATENATE(M$4,"++"),NieStac!$R33))=FALSE(),IF(ISERR(FIND(CONCATENATE(M$4,"+++"),NieStac!$R33))=FALSE(),"+++","++"),"+")," ")," ")</f>
        <v xml:space="preserve"> </v>
      </c>
      <c r="N22" s="198" t="str">
        <f>IF(ISERR(FIND(N$4,NieStac!$R33))=FALSE(),IF(ISERR(FIND(CONCATENATE(N$4,"+"),NieStac!$R33))=FALSE(),IF(ISERR(FIND(CONCATENATE(N$4,"++"),NieStac!$R33))=FALSE(),IF(ISERR(FIND(CONCATENATE(N$4,"+++"),NieStac!$R33))=FALSE(),"+++","++"),"+")," ")," ")</f>
        <v xml:space="preserve"> </v>
      </c>
      <c r="O22" s="198" t="str">
        <f>IF(ISERR(FIND(O$4,NieStac!$R33))=FALSE(),IF(ISERR(FIND(CONCATENATE(O$4,"+"),NieStac!$R33))=FALSE(),IF(ISERR(FIND(CONCATENATE(O$4,"++"),NieStac!$R33))=FALSE(),IF(ISERR(FIND(CONCATENATE(O$4,"+++"),NieStac!$R33))=FALSE(),"+++","++"),"+")," ")," ")</f>
        <v xml:space="preserve"> </v>
      </c>
      <c r="P22" s="198" t="str">
        <f>IF(ISERR(FIND(P$4,NieStac!$R33))=FALSE(),IF(ISERR(FIND(CONCATENATE(P$4,"+"),NieStac!$R33))=FALSE(),IF(ISERR(FIND(CONCATENATE(P$4,"++"),NieStac!$R33))=FALSE(),IF(ISERR(FIND(CONCATENATE(P$4,"+++"),NieStac!$R33))=FALSE(),"+++","++"),"+")," ")," ")</f>
        <v xml:space="preserve"> </v>
      </c>
      <c r="Q22" s="198" t="str">
        <f>IF(ISERR(FIND(Q$4,NieStac!$R33))=FALSE(),IF(ISERR(FIND(CONCATENATE(Q$4,"+"),NieStac!$R33))=FALSE(),IF(ISERR(FIND(CONCATENATE(Q$4,"++"),NieStac!$R33))=FALSE(),IF(ISERR(FIND(CONCATENATE(Q$4,"+++"),NieStac!$R33))=FALSE(),"+++","++"),"+")," ")," ")</f>
        <v xml:space="preserve"> </v>
      </c>
      <c r="R22" s="198" t="str">
        <f>IF(ISERR(FIND(R$4,NieStac!$R33))=FALSE(),IF(ISERR(FIND(CONCATENATE(R$4,"+"),NieStac!$R33))=FALSE(),IF(ISERR(FIND(CONCATENATE(R$4,"++"),NieStac!$R33))=FALSE(),IF(ISERR(FIND(CONCATENATE(R$4,"+++"),NieStac!$R33))=FALSE(),"+++","++"),"+")," ")," ")</f>
        <v xml:space="preserve"> </v>
      </c>
      <c r="S22" s="198" t="str">
        <f>IF(ISERR(FIND(S$4,NieStac!$R33))=FALSE(),IF(ISERR(FIND(CONCATENATE(S$4,"+"),NieStac!$R33))=FALSE(),IF(ISERR(FIND(CONCATENATE(S$4,"++"),NieStac!$R33))=FALSE(),IF(ISERR(FIND(CONCATENATE(S$4,"+++"),NieStac!$R33))=FALSE(),"+++","++"),"+")," ")," ")</f>
        <v xml:space="preserve"> </v>
      </c>
      <c r="T22" s="197" t="str">
        <f>NieStac!$C33</f>
        <v>Język obcy</v>
      </c>
      <c r="U22" s="198" t="str">
        <f>IF(ISERR(FIND(U$4,NieStac!$S33))=FALSE(),IF(ISERR(FIND(CONCATENATE(U$4,"+"),NieStac!$S33))=FALSE(),IF(ISERR(FIND(CONCATENATE(U$4,"++"),NieStac!$S33))=FALSE(),IF(ISERR(FIND(CONCATENATE(U$4,"+++"),NieStac!$S33))=FALSE(),"+++","++"),"+")," ")," ")</f>
        <v>+</v>
      </c>
      <c r="V22" s="198" t="str">
        <f>IF(ISERR(FIND(V$4,NieStac!$S33))=FALSE(),IF(ISERR(FIND(CONCATENATE(V$4,"+"),NieStac!$S33))=FALSE(),IF(ISERR(FIND(CONCATENATE(V$4,"++"),NieStac!$S33))=FALSE(),IF(ISERR(FIND(CONCATENATE(V$4,"+++"),NieStac!$S33))=FALSE(),"+++","++"),"+")," ")," ")</f>
        <v xml:space="preserve"> </v>
      </c>
      <c r="W22" s="198" t="str">
        <f>IF(ISERR(FIND(W$4,NieStac!$S33))=FALSE(),IF(ISERR(FIND(CONCATENATE(W$4,"+"),NieStac!$S33))=FALSE(),IF(ISERR(FIND(CONCATENATE(W$4,"++"),NieStac!$S33))=FALSE(),IF(ISERR(FIND(CONCATENATE(W$4,"+++"),NieStac!$S33))=FALSE(),"+++","++"),"+")," ")," ")</f>
        <v>+</v>
      </c>
      <c r="X22" s="198" t="str">
        <f>IF(ISERR(FIND(X$4,NieStac!$S33))=FALSE(),IF(ISERR(FIND(CONCATENATE(X$4,"+"),NieStac!$S33))=FALSE(),IF(ISERR(FIND(CONCATENATE(X$4,"++"),NieStac!$S33))=FALSE(),IF(ISERR(FIND(CONCATENATE(X$4,"+++"),NieStac!$S33))=FALSE(),"+++","++"),"+")," ")," ")</f>
        <v>+</v>
      </c>
      <c r="Y22" s="198" t="str">
        <f>IF(ISERR(FIND(Y$4,NieStac!$S33))=FALSE(),IF(ISERR(FIND(CONCATENATE(Y$4,"+"),NieStac!$S33))=FALSE(),IF(ISERR(FIND(CONCATENATE(Y$4,"++"),NieStac!$S33))=FALSE(),IF(ISERR(FIND(CONCATENATE(Y$4,"+++"),NieStac!$S33))=FALSE(),"+++","++"),"+")," ")," ")</f>
        <v xml:space="preserve"> </v>
      </c>
      <c r="Z22" s="198" t="str">
        <f>IF(ISERR(FIND(Z$4,NieStac!$S33))=FALSE(),IF(ISERR(FIND(CONCATENATE(Z$4,"+"),NieStac!$S33))=FALSE(),IF(ISERR(FIND(CONCATENATE(Z$4,"++"),NieStac!$S33))=FALSE(),IF(ISERR(FIND(CONCATENATE(Z$4,"+++"),NieStac!$S33))=FALSE(),"+++","++"),"+")," ")," ")</f>
        <v xml:space="preserve"> </v>
      </c>
      <c r="AA22" s="198" t="str">
        <f>IF(ISERR(FIND(AA$4,NieStac!$S33))=FALSE(),IF(ISERR(FIND(CONCATENATE(AA$4,"+"),NieStac!$S33))=FALSE(),IF(ISERR(FIND(CONCATENATE(AA$4,"++"),NieStac!$S33))=FALSE(),IF(ISERR(FIND(CONCATENATE(AA$4,"+++"),NieStac!$S33))=FALSE(),"+++","++"),"+")," ")," ")</f>
        <v>+</v>
      </c>
      <c r="AB22" s="198" t="str">
        <f>IF(ISERR(FIND(AB$4,NieStac!$S33))=FALSE(),IF(ISERR(FIND(CONCATENATE(AB$4,"+"),NieStac!$S33))=FALSE(),IF(ISERR(FIND(CONCATENATE(AB$4,"++"),NieStac!$S33))=FALSE(),IF(ISERR(FIND(CONCATENATE(AB$4,"+++"),NieStac!$S33))=FALSE(),"+++","++"),"+")," ")," ")</f>
        <v xml:space="preserve"> </v>
      </c>
      <c r="AC22" s="198" t="str">
        <f>IF(ISERR(FIND(AC$4,NieStac!$S33))=FALSE(),IF(ISERR(FIND(CONCATENATE(AC$4,"+"),NieStac!$S33))=FALSE(),IF(ISERR(FIND(CONCATENATE(AC$4,"++"),NieStac!$S33))=FALSE(),IF(ISERR(FIND(CONCATENATE(AC$4,"+++"),NieStac!$S33))=FALSE(),"+++","++"),"+")," ")," ")</f>
        <v xml:space="preserve"> </v>
      </c>
      <c r="AD22" s="198" t="str">
        <f>IF(ISERR(FIND(AD$4,NieStac!$S33))=FALSE(),IF(ISERR(FIND(CONCATENATE(AD$4,"+"),NieStac!$S33))=FALSE(),IF(ISERR(FIND(CONCATENATE(AD$4,"++"),NieStac!$S33))=FALSE(),IF(ISERR(FIND(CONCATENATE(AD$4,"+++"),NieStac!$S33))=FALSE(),"+++","++"),"+")," ")," ")</f>
        <v xml:space="preserve"> </v>
      </c>
      <c r="AE22" s="198" t="str">
        <f>IF(ISERR(FIND(AE$4,NieStac!$S33))=FALSE(),IF(ISERR(FIND(CONCATENATE(AE$4,"+"),NieStac!$S33))=FALSE(),IF(ISERR(FIND(CONCATENATE(AE$4,"++"),NieStac!$S33))=FALSE(),IF(ISERR(FIND(CONCATENATE(AE$4,"+++"),NieStac!$S33))=FALSE(),"+++","++"),"+")," ")," ")</f>
        <v xml:space="preserve"> </v>
      </c>
      <c r="AF22" s="198" t="str">
        <f>IF(ISERR(FIND(AF$4,NieStac!$S33))=FALSE(),IF(ISERR(FIND(CONCATENATE(AF$4,"+"),NieStac!$S33))=FALSE(),IF(ISERR(FIND(CONCATENATE(AF$4,"++"),NieStac!$S33))=FALSE(),IF(ISERR(FIND(CONCATENATE(AF$4,"+++"),NieStac!$S33))=FALSE(),"+++","++"),"+")," ")," ")</f>
        <v xml:space="preserve"> </v>
      </c>
      <c r="AG22" s="198" t="str">
        <f>IF(ISERR(FIND(AG$4,NieStac!$S33))=FALSE(),IF(ISERR(FIND(CONCATENATE(AG$4,"+"),NieStac!$S33))=FALSE(),IF(ISERR(FIND(CONCATENATE(AG$4,"++"),NieStac!$S33))=FALSE(),IF(ISERR(FIND(CONCATENATE(AG$4,"+++"),NieStac!$S33))=FALSE(),"+++","++"),"+")," ")," ")</f>
        <v xml:space="preserve"> </v>
      </c>
      <c r="AH22" s="198" t="str">
        <f>IF(ISERR(FIND(AH$4,NieStac!$S33))=FALSE(),IF(ISERR(FIND(CONCATENATE(AH$4,"+"),NieStac!$S33))=FALSE(),IF(ISERR(FIND(CONCATENATE(AH$4,"++"),NieStac!$S33))=FALSE(),IF(ISERR(FIND(CONCATENATE(AH$4,"+++"),NieStac!$S33))=FALSE(),"+++","++"),"+")," ")," ")</f>
        <v xml:space="preserve"> </v>
      </c>
      <c r="AI22" s="198" t="str">
        <f>IF(ISERR(FIND(AI$4,NieStac!$S33))=FALSE(),IF(ISERR(FIND(CONCATENATE(AI$4,"+"),NieStac!$S33))=FALSE(),IF(ISERR(FIND(CONCATENATE(AI$4,"++"),NieStac!$S33))=FALSE(),IF(ISERR(FIND(CONCATENATE(AI$4,"+++"),NieStac!$S33))=FALSE(),"+++","++"),"+")," ")," ")</f>
        <v xml:space="preserve"> </v>
      </c>
      <c r="AJ22" s="198" t="str">
        <f>IF(ISERR(FIND(AJ$4,NieStac!$S33))=FALSE(),IF(ISERR(FIND(CONCATENATE(AJ$4,"+"),NieStac!$S33))=FALSE(),IF(ISERR(FIND(CONCATENATE(AJ$4,"++"),NieStac!$S33))=FALSE(),IF(ISERR(FIND(CONCATENATE(AJ$4,"+++"),NieStac!$S33))=FALSE(),"+++","++"),"+")," ")," ")</f>
        <v xml:space="preserve"> </v>
      </c>
      <c r="AK22" s="198" t="str">
        <f>IF(ISERR(FIND(AK$4,NieStac!$S33))=FALSE(),IF(ISERR(FIND(CONCATENATE(AK$4,"+"),NieStac!$S33))=FALSE(),IF(ISERR(FIND(CONCATENATE(AK$4,"++"),NieStac!$S33))=FALSE(),IF(ISERR(FIND(CONCATENATE(AK$4,"+++"),NieStac!$S33))=FALSE(),"+++","++"),"+")," ")," ")</f>
        <v xml:space="preserve"> </v>
      </c>
      <c r="AL22" s="198" t="str">
        <f>IF(ISERR(FIND(AL$4,NieStac!$S33))=FALSE(),IF(ISERR(FIND(CONCATENATE(AL$4,"+"),NieStac!$S33))=FALSE(),IF(ISERR(FIND(CONCATENATE(AL$4,"++"),NieStac!$S33))=FALSE(),IF(ISERR(FIND(CONCATENATE(AL$4,"+++"),NieStac!$S33))=FALSE(),"+++","++"),"+")," ")," ")</f>
        <v xml:space="preserve"> </v>
      </c>
      <c r="AM22" s="198" t="str">
        <f>IF(ISERR(FIND(AM$4,NieStac!$S33))=FALSE(),IF(ISERR(FIND(CONCATENATE(AM$4,"+"),NieStac!$S33))=FALSE(),IF(ISERR(FIND(CONCATENATE(AM$4,"++"),NieStac!$S33))=FALSE(),IF(ISERR(FIND(CONCATENATE(AM$4,"+++"),NieStac!$S33))=FALSE(),"+++","++"),"+")," ")," ")</f>
        <v xml:space="preserve"> </v>
      </c>
      <c r="AN22" s="198" t="str">
        <f>IF(ISERR(FIND(AN$4,NieStac!$S33))=FALSE(),IF(ISERR(FIND(CONCATENATE(AN$4,"+"),NieStac!$S33))=FALSE(),IF(ISERR(FIND(CONCATENATE(AN$4,"++"),NieStac!$S33))=FALSE(),IF(ISERR(FIND(CONCATENATE(AN$4,"+++"),NieStac!$S33))=FALSE(),"+++","++"),"+")," ")," ")</f>
        <v xml:space="preserve"> </v>
      </c>
      <c r="AO22" s="198" t="str">
        <f>IF(ISERR(FIND(AO$4,NieStac!$S33))=FALSE(),IF(ISERR(FIND(CONCATENATE(AO$4,"+"),NieStac!$S33))=FALSE(),IF(ISERR(FIND(CONCATENATE(AO$4,"++"),NieStac!$S33))=FALSE(),IF(ISERR(FIND(CONCATENATE(AO$4,"+++"),NieStac!$S33))=FALSE(),"+++","++"),"+")," ")," ")</f>
        <v xml:space="preserve"> </v>
      </c>
      <c r="AP22" s="198" t="str">
        <f>IF(ISERR(FIND(AP$4,NieStac!$S33))=FALSE(),IF(ISERR(FIND(CONCATENATE(AP$4,"+"),NieStac!$S33))=FALSE(),IF(ISERR(FIND(CONCATENATE(AP$4,"++"),NieStac!$S33))=FALSE(),IF(ISERR(FIND(CONCATENATE(AP$4,"+++"),NieStac!$S33))=FALSE(),"+++","++"),"+")," ")," ")</f>
        <v xml:space="preserve"> </v>
      </c>
      <c r="AQ22" s="198" t="str">
        <f>IF(ISERR(FIND(AQ$4,NieStac!$S33))=FALSE(),IF(ISERR(FIND(CONCATENATE(AQ$4,"+"),NieStac!$S33))=FALSE(),IF(ISERR(FIND(CONCATENATE(AQ$4,"++"),NieStac!$S33))=FALSE(),IF(ISERR(FIND(CONCATENATE(AQ$4,"+++"),NieStac!$S33))=FALSE(),"+++","++"),"+")," ")," ")</f>
        <v xml:space="preserve"> </v>
      </c>
      <c r="AR22" s="198" t="str">
        <f>IF(ISERR(FIND(AR$4,NieStac!$S33))=FALSE(),IF(ISERR(FIND(CONCATENATE(AR$4,"+"),NieStac!$S33))=FALSE(),IF(ISERR(FIND(CONCATENATE(AR$4,"++"),NieStac!$S33))=FALSE(),IF(ISERR(FIND(CONCATENATE(AR$4,"+++"),NieStac!$S33))=FALSE(),"+++","++"),"+")," ")," ")</f>
        <v xml:space="preserve"> </v>
      </c>
      <c r="AS22" s="198" t="str">
        <f>IF(ISERR(FIND(AS$4,NieStac!$S33))=FALSE(),IF(ISERR(FIND(CONCATENATE(AS$4,"+"),NieStac!$S33))=FALSE(),IF(ISERR(FIND(CONCATENATE(AS$4,"++"),NieStac!$S33))=FALSE(),IF(ISERR(FIND(CONCATENATE(AS$4,"+++"),NieStac!$S33))=FALSE(),"+++","++"),"+")," ")," ")</f>
        <v xml:space="preserve"> </v>
      </c>
      <c r="AT22" s="198" t="str">
        <f>IF(ISERR(FIND(AT$4,NieStac!$S33))=FALSE(),IF(ISERR(FIND(CONCATENATE(AT$4,"+"),NieStac!$S33))=FALSE(),IF(ISERR(FIND(CONCATENATE(AT$4,"++"),NieStac!$S33))=FALSE(),IF(ISERR(FIND(CONCATENATE(AT$4,"+++"),NieStac!$S33))=FALSE(),"+++","++"),"+")," ")," ")</f>
        <v xml:space="preserve"> </v>
      </c>
      <c r="AU22" s="198" t="str">
        <f>IF(ISERR(FIND(AU$4,NieStac!$S33))=FALSE(),IF(ISERR(FIND(CONCATENATE(AU$4,"+"),NieStac!$S33))=FALSE(),IF(ISERR(FIND(CONCATENATE(AU$4,"++"),NieStac!$S33))=FALSE(),IF(ISERR(FIND(CONCATENATE(AU$4,"+++"),NieStac!$S33))=FALSE(),"+++","++"),"+")," ")," ")</f>
        <v xml:space="preserve"> </v>
      </c>
      <c r="AV22" s="197" t="str">
        <f>NieStac!$C33</f>
        <v>Język obcy</v>
      </c>
      <c r="AW22" s="198" t="str">
        <f>IF(ISERR(FIND(AW$4,NieStac!$T33))=FALSE(),IF(ISERR(FIND(CONCATENATE(AW$4,"+"),NieStac!$T33))=FALSE(),IF(ISERR(FIND(CONCATENATE(AW$4,"++"),NieStac!$T33))=FALSE(),IF(ISERR(FIND(CONCATENATE(AW$4,"+++"),NieStac!$T33))=FALSE(),"+++","++"),"+")," ")," ")</f>
        <v xml:space="preserve"> </v>
      </c>
      <c r="AX22" s="198" t="str">
        <f>IF(ISERR(FIND(AX$4,NieStac!$T33))=FALSE(),IF(ISERR(FIND(CONCATENATE(AX$4,"+"),NieStac!$T33))=FALSE(),IF(ISERR(FIND(CONCATENATE(AX$4,"++"),NieStac!$T33))=FALSE(),IF(ISERR(FIND(CONCATENATE(AX$4,"+++"),NieStac!$T33))=FALSE(),"+++","++"),"+")," ")," ")</f>
        <v xml:space="preserve"> </v>
      </c>
      <c r="AY22" s="198" t="str">
        <f>IF(ISERR(FIND(AY$4,NieStac!$T33))=FALSE(),IF(ISERR(FIND(CONCATENATE(AY$4,"+"),NieStac!$T33))=FALSE(),IF(ISERR(FIND(CONCATENATE(AY$4,"++"),NieStac!$T33))=FALSE(),IF(ISERR(FIND(CONCATENATE(AY$4,"+++"),NieStac!$T33))=FALSE(),"+++","++"),"+")," ")," ")</f>
        <v>+</v>
      </c>
      <c r="AZ22" s="198" t="str">
        <f>IF(ISERR(FIND(AZ$4,NieStac!$T33))=FALSE(),IF(ISERR(FIND(CONCATENATE(AZ$4,"+"),NieStac!$T33))=FALSE(),IF(ISERR(FIND(CONCATENATE(AZ$4,"++"),NieStac!$T33))=FALSE(),IF(ISERR(FIND(CONCATENATE(AZ$4,"+++"),NieStac!$T33))=FALSE(),"+++","++"),"+")," ")," ")</f>
        <v xml:space="preserve"> </v>
      </c>
      <c r="BA22" s="198" t="str">
        <f>IF(ISERR(FIND(BA$4,NieStac!$T33))=FALSE(),IF(ISERR(FIND(CONCATENATE(BA$4,"+"),NieStac!$T33))=FALSE(),IF(ISERR(FIND(CONCATENATE(BA$4,"++"),NieStac!$T33))=FALSE(),IF(ISERR(FIND(CONCATENATE(BA$4,"+++"),NieStac!$T33))=FALSE(),"+++","++"),"+")," ")," ")</f>
        <v>+</v>
      </c>
      <c r="BB22" s="198" t="str">
        <f>IF(ISERR(FIND(BB$4,NieStac!$T33))=FALSE(),IF(ISERR(FIND(CONCATENATE(BB$4,"+"),NieStac!$T33))=FALSE(),IF(ISERR(FIND(CONCATENATE(BB$4,"++"),NieStac!$T33))=FALSE(),IF(ISERR(FIND(CONCATENATE(BB$4,"+++"),NieStac!$T33))=FALSE(),"+++","++"),"+")," ")," ")</f>
        <v xml:space="preserve"> </v>
      </c>
    </row>
    <row r="23" spans="1:54" ht="15.75" hidden="1" customHeight="1">
      <c r="A23" s="197">
        <f>NieStac!$C34</f>
        <v>0</v>
      </c>
      <c r="B23" s="198" t="str">
        <f>IF(ISERR(FIND(B$4,NieStac!$R34))=FALSE(),IF(ISERR(FIND(CONCATENATE(B$4,"+"),NieStac!$R34))=FALSE(),IF(ISERR(FIND(CONCATENATE(B$4,"++"),NieStac!$R34))=FALSE(),IF(ISERR(FIND(CONCATENATE(B$4,"+++"),NieStac!$R34))=FALSE(),"+++","++"),"+")," ")," ")</f>
        <v xml:space="preserve"> </v>
      </c>
      <c r="C23" s="198" t="str">
        <f>IF(ISERR(FIND(C$4,NieStac!$R34))=FALSE(),IF(ISERR(FIND(CONCATENATE(C$4,"+"),NieStac!$R34))=FALSE(),IF(ISERR(FIND(CONCATENATE(C$4,"++"),NieStac!$R34))=FALSE(),IF(ISERR(FIND(CONCATENATE(C$4,"+++"),NieStac!$R34))=FALSE(),"+++","++"),"+")," ")," ")</f>
        <v xml:space="preserve"> </v>
      </c>
      <c r="D23" s="198" t="str">
        <f>IF(ISERR(FIND(D$4,NieStac!$R34))=FALSE(),IF(ISERR(FIND(CONCATENATE(D$4,"+"),NieStac!$R34))=FALSE(),IF(ISERR(FIND(CONCATENATE(D$4,"++"),NieStac!$R34))=FALSE(),IF(ISERR(FIND(CONCATENATE(D$4,"+++"),NieStac!$R34))=FALSE(),"+++","++"),"+")," ")," ")</f>
        <v xml:space="preserve"> </v>
      </c>
      <c r="E23" s="198" t="str">
        <f>IF(ISERR(FIND(E$4,NieStac!$R34))=FALSE(),IF(ISERR(FIND(CONCATENATE(E$4,"+"),NieStac!$R34))=FALSE(),IF(ISERR(FIND(CONCATENATE(E$4,"++"),NieStac!$R34))=FALSE(),IF(ISERR(FIND(CONCATENATE(E$4,"+++"),NieStac!$R34))=FALSE(),"+++","++"),"+")," ")," ")</f>
        <v xml:space="preserve"> </v>
      </c>
      <c r="F23" s="198" t="str">
        <f>IF(ISERR(FIND(F$4,NieStac!$R34))=FALSE(),IF(ISERR(FIND(CONCATENATE(F$4,"+"),NieStac!$R34))=FALSE(),IF(ISERR(FIND(CONCATENATE(F$4,"++"),NieStac!$R34))=FALSE(),IF(ISERR(FIND(CONCATENATE(F$4,"+++"),NieStac!$R34))=FALSE(),"+++","++"),"+")," ")," ")</f>
        <v xml:space="preserve"> </v>
      </c>
      <c r="G23" s="198" t="str">
        <f>IF(ISERR(FIND(G$4,NieStac!$R34))=FALSE(),IF(ISERR(FIND(CONCATENATE(G$4,"+"),NieStac!$R34))=FALSE(),IF(ISERR(FIND(CONCATENATE(G$4,"++"),NieStac!$R34))=FALSE(),IF(ISERR(FIND(CONCATENATE(G$4,"+++"),NieStac!$R34))=FALSE(),"+++","++"),"+")," ")," ")</f>
        <v xml:space="preserve"> </v>
      </c>
      <c r="H23" s="198" t="str">
        <f>IF(ISERR(FIND(H$4,NieStac!$R34))=FALSE(),IF(ISERR(FIND(CONCATENATE(H$4,"+"),NieStac!$R34))=FALSE(),IF(ISERR(FIND(CONCATENATE(H$4,"++"),NieStac!$R34))=FALSE(),IF(ISERR(FIND(CONCATENATE(H$4,"+++"),NieStac!$R34))=FALSE(),"+++","++"),"+")," ")," ")</f>
        <v xml:space="preserve"> </v>
      </c>
      <c r="I23" s="198" t="str">
        <f>IF(ISERR(FIND(I$4,NieStac!$R34))=FALSE(),IF(ISERR(FIND(CONCATENATE(I$4,"+"),NieStac!$R34))=FALSE(),IF(ISERR(FIND(CONCATENATE(I$4,"++"),NieStac!$R34))=FALSE(),IF(ISERR(FIND(CONCATENATE(I$4,"+++"),NieStac!$R34))=FALSE(),"+++","++"),"+")," ")," ")</f>
        <v xml:space="preserve"> </v>
      </c>
      <c r="J23" s="198" t="str">
        <f>IF(ISERR(FIND(J$4,NieStac!$R34))=FALSE(),IF(ISERR(FIND(CONCATENATE(J$4,"+"),NieStac!$R34))=FALSE(),IF(ISERR(FIND(CONCATENATE(J$4,"++"),NieStac!$R34))=FALSE(),IF(ISERR(FIND(CONCATENATE(J$4,"+++"),NieStac!$R34))=FALSE(),"+++","++"),"+")," ")," ")</f>
        <v xml:space="preserve"> </v>
      </c>
      <c r="K23" s="198" t="str">
        <f>IF(ISERR(FIND(K$4,NieStac!$R34))=FALSE(),IF(ISERR(FIND(CONCATENATE(K$4,"+"),NieStac!$R34))=FALSE(),IF(ISERR(FIND(CONCATENATE(K$4,"++"),NieStac!$R34))=FALSE(),IF(ISERR(FIND(CONCATENATE(K$4,"+++"),NieStac!$R34))=FALSE(),"+++","++"),"+")," ")," ")</f>
        <v xml:space="preserve"> </v>
      </c>
      <c r="L23" s="198" t="str">
        <f>IF(ISERR(FIND(L$4,NieStac!$R34))=FALSE(),IF(ISERR(FIND(CONCATENATE(L$4,"+"),NieStac!$R34))=FALSE(),IF(ISERR(FIND(CONCATENATE(L$4,"++"),NieStac!$R34))=FALSE(),IF(ISERR(FIND(CONCATENATE(L$4,"+++"),NieStac!$R34))=FALSE(),"+++","++"),"+")," ")," ")</f>
        <v xml:space="preserve"> </v>
      </c>
      <c r="M23" s="198" t="str">
        <f>IF(ISERR(FIND(M$4,NieStac!$R34))=FALSE(),IF(ISERR(FIND(CONCATENATE(M$4,"+"),NieStac!$R34))=FALSE(),IF(ISERR(FIND(CONCATENATE(M$4,"++"),NieStac!$R34))=FALSE(),IF(ISERR(FIND(CONCATENATE(M$4,"+++"),NieStac!$R34))=FALSE(),"+++","++"),"+")," ")," ")</f>
        <v xml:space="preserve"> </v>
      </c>
      <c r="N23" s="198" t="str">
        <f>IF(ISERR(FIND(N$4,NieStac!$R34))=FALSE(),IF(ISERR(FIND(CONCATENATE(N$4,"+"),NieStac!$R34))=FALSE(),IF(ISERR(FIND(CONCATENATE(N$4,"++"),NieStac!$R34))=FALSE(),IF(ISERR(FIND(CONCATENATE(N$4,"+++"),NieStac!$R34))=FALSE(),"+++","++"),"+")," ")," ")</f>
        <v xml:space="preserve"> </v>
      </c>
      <c r="O23" s="198" t="str">
        <f>IF(ISERR(FIND(O$4,NieStac!$R34))=FALSE(),IF(ISERR(FIND(CONCATENATE(O$4,"+"),NieStac!$R34))=FALSE(),IF(ISERR(FIND(CONCATENATE(O$4,"++"),NieStac!$R34))=FALSE(),IF(ISERR(FIND(CONCATENATE(O$4,"+++"),NieStac!$R34))=FALSE(),"+++","++"),"+")," ")," ")</f>
        <v xml:space="preserve"> </v>
      </c>
      <c r="P23" s="198" t="str">
        <f>IF(ISERR(FIND(P$4,NieStac!$R34))=FALSE(),IF(ISERR(FIND(CONCATENATE(P$4,"+"),NieStac!$R34))=FALSE(),IF(ISERR(FIND(CONCATENATE(P$4,"++"),NieStac!$R34))=FALSE(),IF(ISERR(FIND(CONCATENATE(P$4,"+++"),NieStac!$R34))=FALSE(),"+++","++"),"+")," ")," ")</f>
        <v xml:space="preserve"> </v>
      </c>
      <c r="Q23" s="198" t="str">
        <f>IF(ISERR(FIND(Q$4,NieStac!$R34))=FALSE(),IF(ISERR(FIND(CONCATENATE(Q$4,"+"),NieStac!$R34))=FALSE(),IF(ISERR(FIND(CONCATENATE(Q$4,"++"),NieStac!$R34))=FALSE(),IF(ISERR(FIND(CONCATENATE(Q$4,"+++"),NieStac!$R34))=FALSE(),"+++","++"),"+")," ")," ")</f>
        <v xml:space="preserve"> </v>
      </c>
      <c r="R23" s="198" t="str">
        <f>IF(ISERR(FIND(R$4,NieStac!$R34))=FALSE(),IF(ISERR(FIND(CONCATENATE(R$4,"+"),NieStac!$R34))=FALSE(),IF(ISERR(FIND(CONCATENATE(R$4,"++"),NieStac!$R34))=FALSE(),IF(ISERR(FIND(CONCATENATE(R$4,"+++"),NieStac!$R34))=FALSE(),"+++","++"),"+")," ")," ")</f>
        <v xml:space="preserve"> </v>
      </c>
      <c r="S23" s="198" t="str">
        <f>IF(ISERR(FIND(S$4,NieStac!$R34))=FALSE(),IF(ISERR(FIND(CONCATENATE(S$4,"+"),NieStac!$R34))=FALSE(),IF(ISERR(FIND(CONCATENATE(S$4,"++"),NieStac!$R34))=FALSE(),IF(ISERR(FIND(CONCATENATE(S$4,"+++"),NieStac!$R34))=FALSE(),"+++","++"),"+")," ")," ")</f>
        <v xml:space="preserve"> </v>
      </c>
      <c r="T23" s="197">
        <f>NieStac!$C34</f>
        <v>0</v>
      </c>
      <c r="U23" s="198" t="str">
        <f>IF(ISERR(FIND(U$4,NieStac!$S34))=FALSE(),IF(ISERR(FIND(CONCATENATE(U$4,"+"),NieStac!$S34))=FALSE(),IF(ISERR(FIND(CONCATENATE(U$4,"++"),NieStac!$S34))=FALSE(),IF(ISERR(FIND(CONCATENATE(U$4,"+++"),NieStac!$S34))=FALSE(),"+++","++"),"+")," ")," ")</f>
        <v xml:space="preserve"> </v>
      </c>
      <c r="V23" s="198" t="str">
        <f>IF(ISERR(FIND(V$4,NieStac!$S34))=FALSE(),IF(ISERR(FIND(CONCATENATE(V$4,"+"),NieStac!$S34))=FALSE(),IF(ISERR(FIND(CONCATENATE(V$4,"++"),NieStac!$S34))=FALSE(),IF(ISERR(FIND(CONCATENATE(V$4,"+++"),NieStac!$S34))=FALSE(),"+++","++"),"+")," ")," ")</f>
        <v xml:space="preserve"> </v>
      </c>
      <c r="W23" s="198" t="str">
        <f>IF(ISERR(FIND(W$4,NieStac!$S34))=FALSE(),IF(ISERR(FIND(CONCATENATE(W$4,"+"),NieStac!$S34))=FALSE(),IF(ISERR(FIND(CONCATENATE(W$4,"++"),NieStac!$S34))=FALSE(),IF(ISERR(FIND(CONCATENATE(W$4,"+++"),NieStac!$S34))=FALSE(),"+++","++"),"+")," ")," ")</f>
        <v xml:space="preserve"> </v>
      </c>
      <c r="X23" s="198" t="str">
        <f>IF(ISERR(FIND(X$4,NieStac!$S34))=FALSE(),IF(ISERR(FIND(CONCATENATE(X$4,"+"),NieStac!$S34))=FALSE(),IF(ISERR(FIND(CONCATENATE(X$4,"++"),NieStac!$S34))=FALSE(),IF(ISERR(FIND(CONCATENATE(X$4,"+++"),NieStac!$S34))=FALSE(),"+++","++"),"+")," ")," ")</f>
        <v xml:space="preserve"> </v>
      </c>
      <c r="Y23" s="198" t="str">
        <f>IF(ISERR(FIND(Y$4,NieStac!$S34))=FALSE(),IF(ISERR(FIND(CONCATENATE(Y$4,"+"),NieStac!$S34))=FALSE(),IF(ISERR(FIND(CONCATENATE(Y$4,"++"),NieStac!$S34))=FALSE(),IF(ISERR(FIND(CONCATENATE(Y$4,"+++"),NieStac!$S34))=FALSE(),"+++","++"),"+")," ")," ")</f>
        <v xml:space="preserve"> </v>
      </c>
      <c r="Z23" s="198" t="str">
        <f>IF(ISERR(FIND(Z$4,NieStac!$S34))=FALSE(),IF(ISERR(FIND(CONCATENATE(Z$4,"+"),NieStac!$S34))=FALSE(),IF(ISERR(FIND(CONCATENATE(Z$4,"++"),NieStac!$S34))=FALSE(),IF(ISERR(FIND(CONCATENATE(Z$4,"+++"),NieStac!$S34))=FALSE(),"+++","++"),"+")," ")," ")</f>
        <v xml:space="preserve"> </v>
      </c>
      <c r="AA23" s="198" t="str">
        <f>IF(ISERR(FIND(AA$4,NieStac!$S34))=FALSE(),IF(ISERR(FIND(CONCATENATE(AA$4,"+"),NieStac!$S34))=FALSE(),IF(ISERR(FIND(CONCATENATE(AA$4,"++"),NieStac!$S34))=FALSE(),IF(ISERR(FIND(CONCATENATE(AA$4,"+++"),NieStac!$S34))=FALSE(),"+++","++"),"+")," ")," ")</f>
        <v xml:space="preserve"> </v>
      </c>
      <c r="AB23" s="198" t="str">
        <f>IF(ISERR(FIND(AB$4,NieStac!$S34))=FALSE(),IF(ISERR(FIND(CONCATENATE(AB$4,"+"),NieStac!$S34))=FALSE(),IF(ISERR(FIND(CONCATENATE(AB$4,"++"),NieStac!$S34))=FALSE(),IF(ISERR(FIND(CONCATENATE(AB$4,"+++"),NieStac!$S34))=FALSE(),"+++","++"),"+")," ")," ")</f>
        <v xml:space="preserve"> </v>
      </c>
      <c r="AC23" s="198" t="str">
        <f>IF(ISERR(FIND(AC$4,NieStac!$S34))=FALSE(),IF(ISERR(FIND(CONCATENATE(AC$4,"+"),NieStac!$S34))=FALSE(),IF(ISERR(FIND(CONCATENATE(AC$4,"++"),NieStac!$S34))=FALSE(),IF(ISERR(FIND(CONCATENATE(AC$4,"+++"),NieStac!$S34))=FALSE(),"+++","++"),"+")," ")," ")</f>
        <v xml:space="preserve"> </v>
      </c>
      <c r="AD23" s="198" t="str">
        <f>IF(ISERR(FIND(AD$4,NieStac!$S34))=FALSE(),IF(ISERR(FIND(CONCATENATE(AD$4,"+"),NieStac!$S34))=FALSE(),IF(ISERR(FIND(CONCATENATE(AD$4,"++"),NieStac!$S34))=FALSE(),IF(ISERR(FIND(CONCATENATE(AD$4,"+++"),NieStac!$S34))=FALSE(),"+++","++"),"+")," ")," ")</f>
        <v xml:space="preserve"> </v>
      </c>
      <c r="AE23" s="198" t="str">
        <f>IF(ISERR(FIND(AE$4,NieStac!$S34))=FALSE(),IF(ISERR(FIND(CONCATENATE(AE$4,"+"),NieStac!$S34))=FALSE(),IF(ISERR(FIND(CONCATENATE(AE$4,"++"),NieStac!$S34))=FALSE(),IF(ISERR(FIND(CONCATENATE(AE$4,"+++"),NieStac!$S34))=FALSE(),"+++","++"),"+")," ")," ")</f>
        <v xml:space="preserve"> </v>
      </c>
      <c r="AF23" s="198" t="str">
        <f>IF(ISERR(FIND(AF$4,NieStac!$S34))=FALSE(),IF(ISERR(FIND(CONCATENATE(AF$4,"+"),NieStac!$S34))=FALSE(),IF(ISERR(FIND(CONCATENATE(AF$4,"++"),NieStac!$S34))=FALSE(),IF(ISERR(FIND(CONCATENATE(AF$4,"+++"),NieStac!$S34))=FALSE(),"+++","++"),"+")," ")," ")</f>
        <v xml:space="preserve"> </v>
      </c>
      <c r="AG23" s="198" t="str">
        <f>IF(ISERR(FIND(AG$4,NieStac!$S34))=FALSE(),IF(ISERR(FIND(CONCATENATE(AG$4,"+"),NieStac!$S34))=FALSE(),IF(ISERR(FIND(CONCATENATE(AG$4,"++"),NieStac!$S34))=FALSE(),IF(ISERR(FIND(CONCATENATE(AG$4,"+++"),NieStac!$S34))=FALSE(),"+++","++"),"+")," ")," ")</f>
        <v xml:space="preserve"> </v>
      </c>
      <c r="AH23" s="198" t="str">
        <f>IF(ISERR(FIND(AH$4,NieStac!$S34))=FALSE(),IF(ISERR(FIND(CONCATENATE(AH$4,"+"),NieStac!$S34))=FALSE(),IF(ISERR(FIND(CONCATENATE(AH$4,"++"),NieStac!$S34))=FALSE(),IF(ISERR(FIND(CONCATENATE(AH$4,"+++"),NieStac!$S34))=FALSE(),"+++","++"),"+")," ")," ")</f>
        <v xml:space="preserve"> </v>
      </c>
      <c r="AI23" s="198" t="str">
        <f>IF(ISERR(FIND(AI$4,NieStac!$S34))=FALSE(),IF(ISERR(FIND(CONCATENATE(AI$4,"+"),NieStac!$S34))=FALSE(),IF(ISERR(FIND(CONCATENATE(AI$4,"++"),NieStac!$S34))=FALSE(),IF(ISERR(FIND(CONCATENATE(AI$4,"+++"),NieStac!$S34))=FALSE(),"+++","++"),"+")," ")," ")</f>
        <v xml:space="preserve"> </v>
      </c>
      <c r="AJ23" s="198" t="str">
        <f>IF(ISERR(FIND(AJ$4,NieStac!$S34))=FALSE(),IF(ISERR(FIND(CONCATENATE(AJ$4,"+"),NieStac!$S34))=FALSE(),IF(ISERR(FIND(CONCATENATE(AJ$4,"++"),NieStac!$S34))=FALSE(),IF(ISERR(FIND(CONCATENATE(AJ$4,"+++"),NieStac!$S34))=FALSE(),"+++","++"),"+")," ")," ")</f>
        <v xml:space="preserve"> </v>
      </c>
      <c r="AK23" s="198" t="str">
        <f>IF(ISERR(FIND(AK$4,NieStac!$S34))=FALSE(),IF(ISERR(FIND(CONCATENATE(AK$4,"+"),NieStac!$S34))=FALSE(),IF(ISERR(FIND(CONCATENATE(AK$4,"++"),NieStac!$S34))=FALSE(),IF(ISERR(FIND(CONCATENATE(AK$4,"+++"),NieStac!$S34))=FALSE(),"+++","++"),"+")," ")," ")</f>
        <v xml:space="preserve"> </v>
      </c>
      <c r="AL23" s="198" t="str">
        <f>IF(ISERR(FIND(AL$4,NieStac!$S34))=FALSE(),IF(ISERR(FIND(CONCATENATE(AL$4,"+"),NieStac!$S34))=FALSE(),IF(ISERR(FIND(CONCATENATE(AL$4,"++"),NieStac!$S34))=FALSE(),IF(ISERR(FIND(CONCATENATE(AL$4,"+++"),NieStac!$S34))=FALSE(),"+++","++"),"+")," ")," ")</f>
        <v xml:space="preserve"> </v>
      </c>
      <c r="AM23" s="198" t="str">
        <f>IF(ISERR(FIND(AM$4,NieStac!$S34))=FALSE(),IF(ISERR(FIND(CONCATENATE(AM$4,"+"),NieStac!$S34))=FALSE(),IF(ISERR(FIND(CONCATENATE(AM$4,"++"),NieStac!$S34))=FALSE(),IF(ISERR(FIND(CONCATENATE(AM$4,"+++"),NieStac!$S34))=FALSE(),"+++","++"),"+")," ")," ")</f>
        <v xml:space="preserve"> </v>
      </c>
      <c r="AN23" s="198" t="str">
        <f>IF(ISERR(FIND(AN$4,NieStac!$S34))=FALSE(),IF(ISERR(FIND(CONCATENATE(AN$4,"+"),NieStac!$S34))=FALSE(),IF(ISERR(FIND(CONCATENATE(AN$4,"++"),NieStac!$S34))=FALSE(),IF(ISERR(FIND(CONCATENATE(AN$4,"+++"),NieStac!$S34))=FALSE(),"+++","++"),"+")," ")," ")</f>
        <v xml:space="preserve"> </v>
      </c>
      <c r="AO23" s="198" t="str">
        <f>IF(ISERR(FIND(AO$4,NieStac!$S34))=FALSE(),IF(ISERR(FIND(CONCATENATE(AO$4,"+"),NieStac!$S34))=FALSE(),IF(ISERR(FIND(CONCATENATE(AO$4,"++"),NieStac!$S34))=FALSE(),IF(ISERR(FIND(CONCATENATE(AO$4,"+++"),NieStac!$S34))=FALSE(),"+++","++"),"+")," ")," ")</f>
        <v xml:space="preserve"> </v>
      </c>
      <c r="AP23" s="198" t="str">
        <f>IF(ISERR(FIND(AP$4,NieStac!$S34))=FALSE(),IF(ISERR(FIND(CONCATENATE(AP$4,"+"),NieStac!$S34))=FALSE(),IF(ISERR(FIND(CONCATENATE(AP$4,"++"),NieStac!$S34))=FALSE(),IF(ISERR(FIND(CONCATENATE(AP$4,"+++"),NieStac!$S34))=FALSE(),"+++","++"),"+")," ")," ")</f>
        <v xml:space="preserve"> </v>
      </c>
      <c r="AQ23" s="198" t="str">
        <f>IF(ISERR(FIND(AQ$4,NieStac!$S34))=FALSE(),IF(ISERR(FIND(CONCATENATE(AQ$4,"+"),NieStac!$S34))=FALSE(),IF(ISERR(FIND(CONCATENATE(AQ$4,"++"),NieStac!$S34))=FALSE(),IF(ISERR(FIND(CONCATENATE(AQ$4,"+++"),NieStac!$S34))=FALSE(),"+++","++"),"+")," ")," ")</f>
        <v xml:space="preserve"> </v>
      </c>
      <c r="AR23" s="198" t="str">
        <f>IF(ISERR(FIND(AR$4,NieStac!$S34))=FALSE(),IF(ISERR(FIND(CONCATENATE(AR$4,"+"),NieStac!$S34))=FALSE(),IF(ISERR(FIND(CONCATENATE(AR$4,"++"),NieStac!$S34))=FALSE(),IF(ISERR(FIND(CONCATENATE(AR$4,"+++"),NieStac!$S34))=FALSE(),"+++","++"),"+")," ")," ")</f>
        <v xml:space="preserve"> </v>
      </c>
      <c r="AS23" s="198" t="str">
        <f>IF(ISERR(FIND(AS$4,NieStac!$S34))=FALSE(),IF(ISERR(FIND(CONCATENATE(AS$4,"+"),NieStac!$S34))=FALSE(),IF(ISERR(FIND(CONCATENATE(AS$4,"++"),NieStac!$S34))=FALSE(),IF(ISERR(FIND(CONCATENATE(AS$4,"+++"),NieStac!$S34))=FALSE(),"+++","++"),"+")," ")," ")</f>
        <v xml:space="preserve"> </v>
      </c>
      <c r="AT23" s="198" t="str">
        <f>IF(ISERR(FIND(AT$4,NieStac!$S34))=FALSE(),IF(ISERR(FIND(CONCATENATE(AT$4,"+"),NieStac!$S34))=FALSE(),IF(ISERR(FIND(CONCATENATE(AT$4,"++"),NieStac!$S34))=FALSE(),IF(ISERR(FIND(CONCATENATE(AT$4,"+++"),NieStac!$S34))=FALSE(),"+++","++"),"+")," ")," ")</f>
        <v xml:space="preserve"> </v>
      </c>
      <c r="AU23" s="198" t="str">
        <f>IF(ISERR(FIND(AU$4,NieStac!$S34))=FALSE(),IF(ISERR(FIND(CONCATENATE(AU$4,"+"),NieStac!$S34))=FALSE(),IF(ISERR(FIND(CONCATENATE(AU$4,"++"),NieStac!$S34))=FALSE(),IF(ISERR(FIND(CONCATENATE(AU$4,"+++"),NieStac!$S34))=FALSE(),"+++","++"),"+")," ")," ")</f>
        <v xml:space="preserve"> </v>
      </c>
      <c r="AV23" s="197">
        <f>NieStac!$C34</f>
        <v>0</v>
      </c>
      <c r="AW23" s="198" t="str">
        <f>IF(ISERR(FIND(AW$4,NieStac!$T34))=FALSE(),IF(ISERR(FIND(CONCATENATE(AW$4,"+"),NieStac!$T34))=FALSE(),IF(ISERR(FIND(CONCATENATE(AW$4,"++"),NieStac!$T34))=FALSE(),IF(ISERR(FIND(CONCATENATE(AW$4,"+++"),NieStac!$T34))=FALSE(),"+++","++"),"+")," ")," ")</f>
        <v xml:space="preserve"> </v>
      </c>
      <c r="AX23" s="198" t="str">
        <f>IF(ISERR(FIND(AX$4,NieStac!$T34))=FALSE(),IF(ISERR(FIND(CONCATENATE(AX$4,"+"),NieStac!$T34))=FALSE(),IF(ISERR(FIND(CONCATENATE(AX$4,"++"),NieStac!$T34))=FALSE(),IF(ISERR(FIND(CONCATENATE(AX$4,"+++"),NieStac!$T34))=FALSE(),"+++","++"),"+")," ")," ")</f>
        <v xml:space="preserve"> </v>
      </c>
      <c r="AY23" s="198" t="str">
        <f>IF(ISERR(FIND(AY$4,NieStac!$T34))=FALSE(),IF(ISERR(FIND(CONCATENATE(AY$4,"+"),NieStac!$T34))=FALSE(),IF(ISERR(FIND(CONCATENATE(AY$4,"++"),NieStac!$T34))=FALSE(),IF(ISERR(FIND(CONCATENATE(AY$4,"+++"),NieStac!$T34))=FALSE(),"+++","++"),"+")," ")," ")</f>
        <v xml:space="preserve"> </v>
      </c>
      <c r="AZ23" s="198" t="str">
        <f>IF(ISERR(FIND(AZ$4,NieStac!$T34))=FALSE(),IF(ISERR(FIND(CONCATENATE(AZ$4,"+"),NieStac!$T34))=FALSE(),IF(ISERR(FIND(CONCATENATE(AZ$4,"++"),NieStac!$T34))=FALSE(),IF(ISERR(FIND(CONCATENATE(AZ$4,"+++"),NieStac!$T34))=FALSE(),"+++","++"),"+")," ")," ")</f>
        <v xml:space="preserve"> </v>
      </c>
      <c r="BA23" s="198" t="str">
        <f>IF(ISERR(FIND(BA$4,NieStac!$T34))=FALSE(),IF(ISERR(FIND(CONCATENATE(BA$4,"+"),NieStac!$T34))=FALSE(),IF(ISERR(FIND(CONCATENATE(BA$4,"++"),NieStac!$T34))=FALSE(),IF(ISERR(FIND(CONCATENATE(BA$4,"+++"),NieStac!$T34))=FALSE(),"+++","++"),"+")," ")," ")</f>
        <v xml:space="preserve"> </v>
      </c>
      <c r="BB23" s="198" t="str">
        <f>IF(ISERR(FIND(BB$4,NieStac!$T34))=FALSE(),IF(ISERR(FIND(CONCATENATE(BB$4,"+"),NieStac!$T34))=FALSE(),IF(ISERR(FIND(CONCATENATE(BB$4,"++"),NieStac!$T34))=FALSE(),IF(ISERR(FIND(CONCATENATE(BB$4,"+++"),NieStac!$T34))=FALSE(),"+++","++"),"+")," ")," ")</f>
        <v xml:space="preserve"> </v>
      </c>
    </row>
    <row r="24" spans="1:54" ht="15.75" hidden="1" customHeight="1">
      <c r="A24" s="197">
        <f>NieStac!$C36</f>
        <v>0</v>
      </c>
      <c r="B24" s="198" t="str">
        <f>IF(ISERR(FIND(B$4,NieStac!$R35))=FALSE(),IF(ISERR(FIND(CONCATENATE(B$4,"+"),NieStac!$R35))=FALSE(),IF(ISERR(FIND(CONCATENATE(B$4,"++"),NieStac!$R35))=FALSE(),IF(ISERR(FIND(CONCATENATE(B$4,"+++"),NieStac!$R35))=FALSE(),"+++","++"),"+")," ")," ")</f>
        <v xml:space="preserve"> </v>
      </c>
      <c r="C24" s="198" t="str">
        <f>IF(ISERR(FIND(C$4,NieStac!$R35))=FALSE(),IF(ISERR(FIND(CONCATENATE(C$4,"+"),NieStac!$R35))=FALSE(),IF(ISERR(FIND(CONCATENATE(C$4,"++"),NieStac!$R35))=FALSE(),IF(ISERR(FIND(CONCATENATE(C$4,"+++"),NieStac!$R35))=FALSE(),"+++","++"),"+")," ")," ")</f>
        <v xml:space="preserve"> </v>
      </c>
      <c r="D24" s="198" t="str">
        <f>IF(ISERR(FIND(D$4,NieStac!$R35))=FALSE(),IF(ISERR(FIND(CONCATENATE(D$4,"+"),NieStac!$R35))=FALSE(),IF(ISERR(FIND(CONCATENATE(D$4,"++"),NieStac!$R35))=FALSE(),IF(ISERR(FIND(CONCATENATE(D$4,"+++"),NieStac!$R35))=FALSE(),"+++","++"),"+")," ")," ")</f>
        <v xml:space="preserve"> </v>
      </c>
      <c r="E24" s="198" t="str">
        <f>IF(ISERR(FIND(E$4,NieStac!$R35))=FALSE(),IF(ISERR(FIND(CONCATENATE(E$4,"+"),NieStac!$R35))=FALSE(),IF(ISERR(FIND(CONCATENATE(E$4,"++"),NieStac!$R35))=FALSE(),IF(ISERR(FIND(CONCATENATE(E$4,"+++"),NieStac!$R35))=FALSE(),"+++","++"),"+")," ")," ")</f>
        <v xml:space="preserve"> </v>
      </c>
      <c r="F24" s="198" t="str">
        <f>IF(ISERR(FIND(F$4,NieStac!$R35))=FALSE(),IF(ISERR(FIND(CONCATENATE(F$4,"+"),NieStac!$R35))=FALSE(),IF(ISERR(FIND(CONCATENATE(F$4,"++"),NieStac!$R35))=FALSE(),IF(ISERR(FIND(CONCATENATE(F$4,"+++"),NieStac!$R35))=FALSE(),"+++","++"),"+")," ")," ")</f>
        <v xml:space="preserve"> </v>
      </c>
      <c r="G24" s="198" t="str">
        <f>IF(ISERR(FIND(G$4,NieStac!$R35))=FALSE(),IF(ISERR(FIND(CONCATENATE(G$4,"+"),NieStac!$R35))=FALSE(),IF(ISERR(FIND(CONCATENATE(G$4,"++"),NieStac!$R35))=FALSE(),IF(ISERR(FIND(CONCATENATE(G$4,"+++"),NieStac!$R35))=FALSE(),"+++","++"),"+")," ")," ")</f>
        <v xml:space="preserve"> </v>
      </c>
      <c r="H24" s="198" t="str">
        <f>IF(ISERR(FIND(H$4,NieStac!$R35))=FALSE(),IF(ISERR(FIND(CONCATENATE(H$4,"+"),NieStac!$R35))=FALSE(),IF(ISERR(FIND(CONCATENATE(H$4,"++"),NieStac!$R35))=FALSE(),IF(ISERR(FIND(CONCATENATE(H$4,"+++"),NieStac!$R35))=FALSE(),"+++","++"),"+")," ")," ")</f>
        <v xml:space="preserve"> </v>
      </c>
      <c r="I24" s="198" t="str">
        <f>IF(ISERR(FIND(I$4,NieStac!$R35))=FALSE(),IF(ISERR(FIND(CONCATENATE(I$4,"+"),NieStac!$R35))=FALSE(),IF(ISERR(FIND(CONCATENATE(I$4,"++"),NieStac!$R35))=FALSE(),IF(ISERR(FIND(CONCATENATE(I$4,"+++"),NieStac!$R35))=FALSE(),"+++","++"),"+")," ")," ")</f>
        <v xml:space="preserve"> </v>
      </c>
      <c r="J24" s="198" t="str">
        <f>IF(ISERR(FIND(J$4,NieStac!$R35))=FALSE(),IF(ISERR(FIND(CONCATENATE(J$4,"+"),NieStac!$R35))=FALSE(),IF(ISERR(FIND(CONCATENATE(J$4,"++"),NieStac!$R35))=FALSE(),IF(ISERR(FIND(CONCATENATE(J$4,"+++"),NieStac!$R35))=FALSE(),"+++","++"),"+")," ")," ")</f>
        <v xml:space="preserve"> </v>
      </c>
      <c r="K24" s="198" t="str">
        <f>IF(ISERR(FIND(K$4,NieStac!$R35))=FALSE(),IF(ISERR(FIND(CONCATENATE(K$4,"+"),NieStac!$R35))=FALSE(),IF(ISERR(FIND(CONCATENATE(K$4,"++"),NieStac!$R35))=FALSE(),IF(ISERR(FIND(CONCATENATE(K$4,"+++"),NieStac!$R35))=FALSE(),"+++","++"),"+")," ")," ")</f>
        <v xml:space="preserve"> </v>
      </c>
      <c r="L24" s="198" t="str">
        <f>IF(ISERR(FIND(L$4,NieStac!$R35))=FALSE(),IF(ISERR(FIND(CONCATENATE(L$4,"+"),NieStac!$R35))=FALSE(),IF(ISERR(FIND(CONCATENATE(L$4,"++"),NieStac!$R35))=FALSE(),IF(ISERR(FIND(CONCATENATE(L$4,"+++"),NieStac!$R35))=FALSE(),"+++","++"),"+")," ")," ")</f>
        <v xml:space="preserve"> </v>
      </c>
      <c r="M24" s="198" t="str">
        <f>IF(ISERR(FIND(M$4,NieStac!$R35))=FALSE(),IF(ISERR(FIND(CONCATENATE(M$4,"+"),NieStac!$R35))=FALSE(),IF(ISERR(FIND(CONCATENATE(M$4,"++"),NieStac!$R35))=FALSE(),IF(ISERR(FIND(CONCATENATE(M$4,"+++"),NieStac!$R35))=FALSE(),"+++","++"),"+")," ")," ")</f>
        <v xml:space="preserve"> </v>
      </c>
      <c r="N24" s="198" t="str">
        <f>IF(ISERR(FIND(N$4,NieStac!$R35))=FALSE(),IF(ISERR(FIND(CONCATENATE(N$4,"+"),NieStac!$R35))=FALSE(),IF(ISERR(FIND(CONCATENATE(N$4,"++"),NieStac!$R35))=FALSE(),IF(ISERR(FIND(CONCATENATE(N$4,"+++"),NieStac!$R35))=FALSE(),"+++","++"),"+")," ")," ")</f>
        <v xml:space="preserve"> </v>
      </c>
      <c r="O24" s="198" t="str">
        <f>IF(ISERR(FIND(O$4,NieStac!$R35))=FALSE(),IF(ISERR(FIND(CONCATENATE(O$4,"+"),NieStac!$R35))=FALSE(),IF(ISERR(FIND(CONCATENATE(O$4,"++"),NieStac!$R35))=FALSE(),IF(ISERR(FIND(CONCATENATE(O$4,"+++"),NieStac!$R35))=FALSE(),"+++","++"),"+")," ")," ")</f>
        <v xml:space="preserve"> </v>
      </c>
      <c r="P24" s="198" t="str">
        <f>IF(ISERR(FIND(P$4,NieStac!$R35))=FALSE(),IF(ISERR(FIND(CONCATENATE(P$4,"+"),NieStac!$R35))=FALSE(),IF(ISERR(FIND(CONCATENATE(P$4,"++"),NieStac!$R35))=FALSE(),IF(ISERR(FIND(CONCATENATE(P$4,"+++"),NieStac!$R35))=FALSE(),"+++","++"),"+")," ")," ")</f>
        <v xml:space="preserve"> </v>
      </c>
      <c r="Q24" s="198" t="str">
        <f>IF(ISERR(FIND(Q$4,NieStac!$R35))=FALSE(),IF(ISERR(FIND(CONCATENATE(Q$4,"+"),NieStac!$R35))=FALSE(),IF(ISERR(FIND(CONCATENATE(Q$4,"++"),NieStac!$R35))=FALSE(),IF(ISERR(FIND(CONCATENATE(Q$4,"+++"),NieStac!$R35))=FALSE(),"+++","++"),"+")," ")," ")</f>
        <v xml:space="preserve"> </v>
      </c>
      <c r="R24" s="198" t="str">
        <f>IF(ISERR(FIND(R$4,NieStac!$R35))=FALSE(),IF(ISERR(FIND(CONCATENATE(R$4,"+"),NieStac!$R35))=FALSE(),IF(ISERR(FIND(CONCATENATE(R$4,"++"),NieStac!$R35))=FALSE(),IF(ISERR(FIND(CONCATENATE(R$4,"+++"),NieStac!$R35))=FALSE(),"+++","++"),"+")," ")," ")</f>
        <v xml:space="preserve"> </v>
      </c>
      <c r="S24" s="198" t="str">
        <f>IF(ISERR(FIND(S$4,NieStac!$R35))=FALSE(),IF(ISERR(FIND(CONCATENATE(S$4,"+"),NieStac!$R35))=FALSE(),IF(ISERR(FIND(CONCATENATE(S$4,"++"),NieStac!$R35))=FALSE(),IF(ISERR(FIND(CONCATENATE(S$4,"+++"),NieStac!$R35))=FALSE(),"+++","++"),"+")," ")," ")</f>
        <v xml:space="preserve"> </v>
      </c>
      <c r="T24" s="197">
        <f>NieStac!$C36</f>
        <v>0</v>
      </c>
      <c r="U24" s="198"/>
      <c r="V24" s="198"/>
      <c r="W24" s="198"/>
      <c r="X24" s="198"/>
      <c r="Y24" s="198"/>
      <c r="Z24" s="198"/>
      <c r="AA24" s="198"/>
      <c r="AB24" s="198"/>
      <c r="AC24" s="198"/>
      <c r="AD24" s="198"/>
      <c r="AE24" s="198"/>
      <c r="AF24" s="198"/>
      <c r="AG24" s="198"/>
      <c r="AH24" s="198"/>
      <c r="AI24" s="198"/>
      <c r="AJ24" s="198"/>
      <c r="AK24" s="198"/>
      <c r="AL24" s="198"/>
      <c r="AM24" s="198"/>
      <c r="AN24" s="198"/>
      <c r="AO24" s="198"/>
      <c r="AP24" s="198"/>
      <c r="AQ24" s="198"/>
      <c r="AR24" s="198"/>
      <c r="AS24" s="198"/>
      <c r="AT24" s="198"/>
      <c r="AU24" s="198"/>
      <c r="AV24" s="197">
        <f>NieStac!$C36</f>
        <v>0</v>
      </c>
      <c r="AW24" s="198"/>
      <c r="AX24" s="198"/>
      <c r="AY24" s="198"/>
      <c r="AZ24" s="198"/>
      <c r="BA24" s="198"/>
      <c r="BB24" s="198"/>
    </row>
    <row r="25" spans="1:54" ht="15.75" hidden="1" customHeight="1">
      <c r="A25" s="197"/>
      <c r="B25" s="198"/>
      <c r="C25" s="198"/>
      <c r="D25" s="198"/>
      <c r="E25" s="198"/>
      <c r="F25" s="198"/>
      <c r="G25" s="198"/>
      <c r="H25" s="198"/>
      <c r="I25" s="198"/>
      <c r="J25" s="198"/>
      <c r="K25" s="198"/>
      <c r="L25" s="198"/>
      <c r="M25" s="198"/>
      <c r="N25" s="198"/>
      <c r="O25" s="198"/>
      <c r="P25" s="198"/>
      <c r="Q25" s="198"/>
      <c r="R25" s="198"/>
      <c r="S25" s="198"/>
      <c r="T25" s="197"/>
      <c r="U25" s="198"/>
      <c r="V25" s="198"/>
      <c r="W25" s="198"/>
      <c r="X25" s="198"/>
      <c r="Y25" s="198"/>
      <c r="Z25" s="198"/>
      <c r="AA25" s="198"/>
      <c r="AB25" s="198"/>
      <c r="AC25" s="198"/>
      <c r="AD25" s="198"/>
      <c r="AE25" s="198"/>
      <c r="AF25" s="198"/>
      <c r="AG25" s="198"/>
      <c r="AH25" s="198"/>
      <c r="AI25" s="198"/>
      <c r="AJ25" s="198"/>
      <c r="AK25" s="198"/>
      <c r="AL25" s="198"/>
      <c r="AM25" s="198"/>
      <c r="AN25" s="198"/>
      <c r="AO25" s="198"/>
      <c r="AP25" s="198"/>
      <c r="AQ25" s="198"/>
      <c r="AR25" s="198"/>
      <c r="AS25" s="198"/>
      <c r="AT25" s="198"/>
      <c r="AU25" s="198"/>
      <c r="AV25" s="197"/>
      <c r="AW25" s="198"/>
      <c r="AX25" s="198"/>
      <c r="AY25" s="198"/>
      <c r="AZ25" s="198"/>
      <c r="BA25" s="198"/>
      <c r="BB25" s="198"/>
    </row>
    <row r="26" spans="1:54" ht="15.75" hidden="1" customHeight="1">
      <c r="A26" s="197"/>
      <c r="B26" s="198"/>
      <c r="C26" s="198"/>
      <c r="D26" s="198"/>
      <c r="E26" s="198"/>
      <c r="F26" s="198"/>
      <c r="G26" s="198"/>
      <c r="H26" s="198"/>
      <c r="I26" s="198"/>
      <c r="J26" s="198"/>
      <c r="K26" s="198"/>
      <c r="L26" s="198"/>
      <c r="M26" s="198"/>
      <c r="N26" s="198"/>
      <c r="O26" s="198"/>
      <c r="P26" s="198"/>
      <c r="Q26" s="198"/>
      <c r="R26" s="198"/>
      <c r="S26" s="198"/>
      <c r="T26" s="197"/>
      <c r="U26" s="198"/>
      <c r="V26" s="198"/>
      <c r="W26" s="198"/>
      <c r="X26" s="198"/>
      <c r="Y26" s="198"/>
      <c r="Z26" s="198"/>
      <c r="AA26" s="198"/>
      <c r="AB26" s="198"/>
      <c r="AC26" s="198"/>
      <c r="AD26" s="198"/>
      <c r="AE26" s="198"/>
      <c r="AF26" s="198"/>
      <c r="AG26" s="198"/>
      <c r="AH26" s="198"/>
      <c r="AI26" s="198"/>
      <c r="AJ26" s="198"/>
      <c r="AK26" s="198"/>
      <c r="AL26" s="198"/>
      <c r="AM26" s="198"/>
      <c r="AN26" s="198"/>
      <c r="AO26" s="198"/>
      <c r="AP26" s="198"/>
      <c r="AQ26" s="198"/>
      <c r="AR26" s="198"/>
      <c r="AS26" s="198"/>
      <c r="AT26" s="198"/>
      <c r="AU26" s="198"/>
      <c r="AV26" s="197"/>
      <c r="AW26" s="198"/>
      <c r="AX26" s="198"/>
      <c r="AY26" s="198"/>
      <c r="AZ26" s="198"/>
      <c r="BA26" s="198"/>
      <c r="BB26" s="198"/>
    </row>
    <row r="27" spans="1:54" ht="15.75" hidden="1" customHeight="1">
      <c r="A27" s="197"/>
      <c r="B27" s="198"/>
      <c r="C27" s="198"/>
      <c r="D27" s="198"/>
      <c r="E27" s="198"/>
      <c r="F27" s="198"/>
      <c r="G27" s="198"/>
      <c r="H27" s="198"/>
      <c r="I27" s="198"/>
      <c r="J27" s="198"/>
      <c r="K27" s="198"/>
      <c r="L27" s="198"/>
      <c r="M27" s="198"/>
      <c r="N27" s="198"/>
      <c r="O27" s="198"/>
      <c r="P27" s="198"/>
      <c r="Q27" s="198"/>
      <c r="R27" s="198"/>
      <c r="S27" s="198"/>
      <c r="T27" s="197"/>
      <c r="U27" s="198"/>
      <c r="V27" s="198"/>
      <c r="W27" s="198"/>
      <c r="X27" s="198"/>
      <c r="Y27" s="198"/>
      <c r="Z27" s="198"/>
      <c r="AA27" s="198"/>
      <c r="AB27" s="198"/>
      <c r="AC27" s="198"/>
      <c r="AD27" s="198"/>
      <c r="AE27" s="198"/>
      <c r="AF27" s="198"/>
      <c r="AG27" s="198"/>
      <c r="AH27" s="198"/>
      <c r="AI27" s="198"/>
      <c r="AJ27" s="198"/>
      <c r="AK27" s="198"/>
      <c r="AL27" s="198"/>
      <c r="AM27" s="198"/>
      <c r="AN27" s="198"/>
      <c r="AO27" s="198"/>
      <c r="AP27" s="198"/>
      <c r="AQ27" s="198"/>
      <c r="AR27" s="198"/>
      <c r="AS27" s="198"/>
      <c r="AT27" s="198"/>
      <c r="AU27" s="198"/>
      <c r="AV27" s="197"/>
      <c r="AW27" s="198"/>
      <c r="AX27" s="198"/>
      <c r="AY27" s="198"/>
      <c r="AZ27" s="198"/>
      <c r="BA27" s="198"/>
      <c r="BB27" s="198"/>
    </row>
    <row r="28" spans="1:54" ht="15.75" hidden="1" customHeight="1">
      <c r="A28" s="197"/>
      <c r="B28" s="198"/>
      <c r="C28" s="198"/>
      <c r="D28" s="198"/>
      <c r="E28" s="198"/>
      <c r="F28" s="198"/>
      <c r="G28" s="198"/>
      <c r="H28" s="198"/>
      <c r="I28" s="198"/>
      <c r="J28" s="198"/>
      <c r="K28" s="198"/>
      <c r="L28" s="198"/>
      <c r="M28" s="198"/>
      <c r="N28" s="198"/>
      <c r="O28" s="198"/>
      <c r="P28" s="198"/>
      <c r="Q28" s="198"/>
      <c r="R28" s="198"/>
      <c r="S28" s="198"/>
      <c r="T28" s="197"/>
      <c r="U28" s="198"/>
      <c r="V28" s="198"/>
      <c r="W28" s="198"/>
      <c r="X28" s="198"/>
      <c r="Y28" s="198"/>
      <c r="Z28" s="198"/>
      <c r="AA28" s="198"/>
      <c r="AB28" s="198"/>
      <c r="AC28" s="198"/>
      <c r="AD28" s="198"/>
      <c r="AE28" s="198"/>
      <c r="AF28" s="198"/>
      <c r="AG28" s="198"/>
      <c r="AH28" s="198"/>
      <c r="AI28" s="198"/>
      <c r="AJ28" s="198"/>
      <c r="AK28" s="198"/>
      <c r="AL28" s="198"/>
      <c r="AM28" s="198"/>
      <c r="AN28" s="198"/>
      <c r="AO28" s="198"/>
      <c r="AP28" s="198"/>
      <c r="AQ28" s="198"/>
      <c r="AR28" s="198"/>
      <c r="AS28" s="198"/>
      <c r="AT28" s="198"/>
      <c r="AU28" s="198"/>
      <c r="AV28" s="197"/>
      <c r="AW28" s="198"/>
      <c r="AX28" s="198"/>
      <c r="AY28" s="198"/>
      <c r="AZ28" s="198"/>
      <c r="BA28" s="198"/>
      <c r="BB28" s="198"/>
    </row>
    <row r="29" spans="1:54" ht="15.75" customHeight="1">
      <c r="A29" s="195" t="str">
        <f>NieStac!$C39</f>
        <v>Semestr 3:</v>
      </c>
      <c r="B29" s="198"/>
      <c r="C29" s="198"/>
      <c r="D29" s="198"/>
      <c r="E29" s="198"/>
      <c r="F29" s="198"/>
      <c r="G29" s="198"/>
      <c r="H29" s="198"/>
      <c r="I29" s="198"/>
      <c r="J29" s="198"/>
      <c r="K29" s="198"/>
      <c r="L29" s="198"/>
      <c r="M29" s="198"/>
      <c r="N29" s="198"/>
      <c r="O29" s="198"/>
      <c r="P29" s="198"/>
      <c r="Q29" s="198"/>
      <c r="R29" s="198"/>
      <c r="S29" s="198"/>
      <c r="T29" s="195" t="str">
        <f>NieStac!$C39</f>
        <v>Semestr 3:</v>
      </c>
      <c r="U29" s="198"/>
      <c r="V29" s="198"/>
      <c r="W29" s="198"/>
      <c r="X29" s="198"/>
      <c r="Y29" s="198"/>
      <c r="Z29" s="198"/>
      <c r="AA29" s="198"/>
      <c r="AB29" s="198"/>
      <c r="AC29" s="198"/>
      <c r="AD29" s="198"/>
      <c r="AE29" s="198"/>
      <c r="AF29" s="198"/>
      <c r="AG29" s="198"/>
      <c r="AH29" s="198"/>
      <c r="AI29" s="198"/>
      <c r="AJ29" s="198"/>
      <c r="AK29" s="198"/>
      <c r="AL29" s="198"/>
      <c r="AM29" s="198"/>
      <c r="AN29" s="198"/>
      <c r="AO29" s="198"/>
      <c r="AP29" s="198"/>
      <c r="AQ29" s="198"/>
      <c r="AR29" s="198"/>
      <c r="AS29" s="198"/>
      <c r="AT29" s="198"/>
      <c r="AU29" s="198"/>
      <c r="AV29" s="195" t="str">
        <f>NieStac!$C39</f>
        <v>Semestr 3:</v>
      </c>
      <c r="AW29" s="198"/>
      <c r="AX29" s="198"/>
      <c r="AY29" s="198"/>
      <c r="AZ29" s="198"/>
      <c r="BA29" s="198"/>
      <c r="BB29" s="198"/>
    </row>
    <row r="30" spans="1:54" ht="15.75" customHeight="1">
      <c r="A30" s="197" t="str">
        <f>NieStac!$C41</f>
        <v>Autonomiczne samochody</v>
      </c>
      <c r="B30" s="198" t="str">
        <f>IF(ISERR(FIND(B$4,NieStac!$R41))=FALSE(),IF(ISERR(FIND(CONCATENATE(B$4,"+"),NieStac!$R41))=FALSE(),IF(ISERR(FIND(CONCATENATE(B$4,"++"),NieStac!$R41))=FALSE(),IF(ISERR(FIND(CONCATENATE(B$4,"+++"),NieStac!$R41))=FALSE(),"+++","++"),"+")," ")," ")</f>
        <v xml:space="preserve"> </v>
      </c>
      <c r="C30" s="198" t="str">
        <f>IF(ISERR(FIND(C$4,NieStac!$R41))=FALSE(),IF(ISERR(FIND(CONCATENATE(C$4,"+"),NieStac!$R41))=FALSE(),IF(ISERR(FIND(CONCATENATE(C$4,"++"),NieStac!$R41))=FALSE(),IF(ISERR(FIND(CONCATENATE(C$4,"+++"),NieStac!$R41))=FALSE(),"+++","++"),"+")," ")," ")</f>
        <v xml:space="preserve"> </v>
      </c>
      <c r="D30" s="198" t="str">
        <f>IF(ISERR(FIND(D$4,NieStac!$R41))=FALSE(),IF(ISERR(FIND(CONCATENATE(D$4,"+"),NieStac!$R41))=FALSE(),IF(ISERR(FIND(CONCATENATE(D$4,"++"),NieStac!$R41))=FALSE(),IF(ISERR(FIND(CONCATENATE(D$4,"+++"),NieStac!$R41))=FALSE(),"+++","++"),"+")," ")," ")</f>
        <v xml:space="preserve"> </v>
      </c>
      <c r="E30" s="198" t="str">
        <f>IF(ISERR(FIND(E$4,NieStac!$R41))=FALSE(),IF(ISERR(FIND(CONCATENATE(E$4,"+"),NieStac!$R41))=FALSE(),IF(ISERR(FIND(CONCATENATE(E$4,"++"),NieStac!$R41))=FALSE(),IF(ISERR(FIND(CONCATENATE(E$4,"+++"),NieStac!$R41))=FALSE(),"+++","++"),"+")," ")," ")</f>
        <v xml:space="preserve"> </v>
      </c>
      <c r="F30" s="198" t="str">
        <f>IF(ISERR(FIND(F$4,NieStac!$R41))=FALSE(),IF(ISERR(FIND(CONCATENATE(F$4,"+"),NieStac!$R41))=FALSE(),IF(ISERR(FIND(CONCATENATE(F$4,"++"),NieStac!$R41))=FALSE(),IF(ISERR(FIND(CONCATENATE(F$4,"+++"),NieStac!$R41))=FALSE(),"+++","++"),"+")," ")," ")</f>
        <v>+</v>
      </c>
      <c r="G30" s="198" t="str">
        <f>IF(ISERR(FIND(G$4,NieStac!$R41))=FALSE(),IF(ISERR(FIND(CONCATENATE(G$4,"+"),NieStac!$R41))=FALSE(),IF(ISERR(FIND(CONCATENATE(G$4,"++"),NieStac!$R41))=FALSE(),IF(ISERR(FIND(CONCATENATE(G$4,"+++"),NieStac!$R41))=FALSE(),"+++","++"),"+")," ")," ")</f>
        <v xml:space="preserve"> </v>
      </c>
      <c r="H30" s="198" t="str">
        <f>IF(ISERR(FIND(H$4,NieStac!$R41))=FALSE(),IF(ISERR(FIND(CONCATENATE(H$4,"+"),NieStac!$R41))=FALSE(),IF(ISERR(FIND(CONCATENATE(H$4,"++"),NieStac!$R41))=FALSE(),IF(ISERR(FIND(CONCATENATE(H$4,"+++"),NieStac!$R41))=FALSE(),"+++","++"),"+")," ")," ")</f>
        <v xml:space="preserve"> </v>
      </c>
      <c r="I30" s="198" t="str">
        <f>IF(ISERR(FIND(I$4,NieStac!$R41))=FALSE(),IF(ISERR(FIND(CONCATENATE(I$4,"+"),NieStac!$R41))=FALSE(),IF(ISERR(FIND(CONCATENATE(I$4,"++"),NieStac!$R41))=FALSE(),IF(ISERR(FIND(CONCATENATE(I$4,"+++"),NieStac!$R41))=FALSE(),"+++","++"),"+")," ")," ")</f>
        <v xml:space="preserve"> </v>
      </c>
      <c r="J30" s="198" t="str">
        <f>IF(ISERR(FIND(J$4,NieStac!$R41))=FALSE(),IF(ISERR(FIND(CONCATENATE(J$4,"+"),NieStac!$R41))=FALSE(),IF(ISERR(FIND(CONCATENATE(J$4,"++"),NieStac!$R41))=FALSE(),IF(ISERR(FIND(CONCATENATE(J$4,"+++"),NieStac!$R41))=FALSE(),"+++","++"),"+")," ")," ")</f>
        <v>+</v>
      </c>
      <c r="K30" s="198" t="str">
        <f>IF(ISERR(FIND(K$4,NieStac!$R41))=FALSE(),IF(ISERR(FIND(CONCATENATE(K$4,"+"),NieStac!$R41))=FALSE(),IF(ISERR(FIND(CONCATENATE(K$4,"++"),NieStac!$R41))=FALSE(),IF(ISERR(FIND(CONCATENATE(K$4,"+++"),NieStac!$R41))=FALSE(),"+++","++"),"+")," ")," ")</f>
        <v>+</v>
      </c>
      <c r="L30" s="198" t="str">
        <f>IF(ISERR(FIND(L$4,NieStac!$R41))=FALSE(),IF(ISERR(FIND(CONCATENATE(L$4,"+"),NieStac!$R41))=FALSE(),IF(ISERR(FIND(CONCATENATE(L$4,"++"),NieStac!$R41))=FALSE(),IF(ISERR(FIND(CONCATENATE(L$4,"+++"),NieStac!$R41))=FALSE(),"+++","++"),"+")," ")," ")</f>
        <v xml:space="preserve"> </v>
      </c>
      <c r="M30" s="198" t="str">
        <f>IF(ISERR(FIND(M$4,NieStac!$R41))=FALSE(),IF(ISERR(FIND(CONCATENATE(M$4,"+"),NieStac!$R41))=FALSE(),IF(ISERR(FIND(CONCATENATE(M$4,"++"),NieStac!$R41))=FALSE(),IF(ISERR(FIND(CONCATENATE(M$4,"+++"),NieStac!$R41))=FALSE(),"+++","++"),"+")," ")," ")</f>
        <v xml:space="preserve"> </v>
      </c>
      <c r="N30" s="198" t="str">
        <f>IF(ISERR(FIND(N$4,NieStac!$R41))=FALSE(),IF(ISERR(FIND(CONCATENATE(N$4,"+"),NieStac!$R41))=FALSE(),IF(ISERR(FIND(CONCATENATE(N$4,"++"),NieStac!$R41))=FALSE(),IF(ISERR(FIND(CONCATENATE(N$4,"+++"),NieStac!$R41))=FALSE(),"+++","++"),"+")," ")," ")</f>
        <v xml:space="preserve"> </v>
      </c>
      <c r="O30" s="198" t="str">
        <f>IF(ISERR(FIND(O$4,NieStac!$R41))=FALSE(),IF(ISERR(FIND(CONCATENATE(O$4,"+"),NieStac!$R41))=FALSE(),IF(ISERR(FIND(CONCATENATE(O$4,"++"),NieStac!$R41))=FALSE(),IF(ISERR(FIND(CONCATENATE(O$4,"+++"),NieStac!$R41))=FALSE(),"+++","++"),"+")," ")," ")</f>
        <v xml:space="preserve"> </v>
      </c>
      <c r="P30" s="198" t="str">
        <f>IF(ISERR(FIND(P$4,NieStac!$R41))=FALSE(),IF(ISERR(FIND(CONCATENATE(P$4,"+"),NieStac!$R41))=FALSE(),IF(ISERR(FIND(CONCATENATE(P$4,"++"),NieStac!$R41))=FALSE(),IF(ISERR(FIND(CONCATENATE(P$4,"+++"),NieStac!$R41))=FALSE(),"+++","++"),"+")," ")," ")</f>
        <v xml:space="preserve"> </v>
      </c>
      <c r="Q30" s="198" t="str">
        <f>IF(ISERR(FIND(Q$4,NieStac!$R41))=FALSE(),IF(ISERR(FIND(CONCATENATE(Q$4,"+"),NieStac!$R41))=FALSE(),IF(ISERR(FIND(CONCATENATE(Q$4,"++"),NieStac!$R41))=FALSE(),IF(ISERR(FIND(CONCATENATE(Q$4,"+++"),NieStac!$R41))=FALSE(),"+++","++"),"+")," ")," ")</f>
        <v xml:space="preserve"> </v>
      </c>
      <c r="R30" s="198" t="str">
        <f>IF(ISERR(FIND(R$4,NieStac!$R41))=FALSE(),IF(ISERR(FIND(CONCATENATE(R$4,"+"),NieStac!$R41))=FALSE(),IF(ISERR(FIND(CONCATENATE(R$4,"++"),NieStac!$R41))=FALSE(),IF(ISERR(FIND(CONCATENATE(R$4,"+++"),NieStac!$R41))=FALSE(),"+++","++"),"+")," ")," ")</f>
        <v xml:space="preserve"> </v>
      </c>
      <c r="S30" s="198" t="str">
        <f>IF(ISERR(FIND(S$4,NieStac!$R41))=FALSE(),IF(ISERR(FIND(CONCATENATE(S$4,"+"),NieStac!$R41))=FALSE(),IF(ISERR(FIND(CONCATENATE(S$4,"++"),NieStac!$R41))=FALSE(),IF(ISERR(FIND(CONCATENATE(S$4,"+++"),NieStac!$R41))=FALSE(),"+++","++"),"+")," ")," ")</f>
        <v xml:space="preserve"> </v>
      </c>
      <c r="T30" s="197" t="str">
        <f>NieStac!$C41</f>
        <v>Autonomiczne samochody</v>
      </c>
      <c r="U30" s="198" t="str">
        <f>IF(ISERR(FIND(U$4,NieStac!$S41))=FALSE(),IF(ISERR(FIND(CONCATENATE(U$4,"+"),NieStac!$S41))=FALSE(),IF(ISERR(FIND(CONCATENATE(U$4,"++"),NieStac!$S41))=FALSE(),IF(ISERR(FIND(CONCATENATE(U$4,"+++"),NieStac!$S41))=FALSE(),"+++","++"),"+")," ")," ")</f>
        <v xml:space="preserve"> </v>
      </c>
      <c r="V30" s="198" t="str">
        <f>IF(ISERR(FIND(V$4,NieStac!$S41))=FALSE(),IF(ISERR(FIND(CONCATENATE(V$4,"+"),NieStac!$S41))=FALSE(),IF(ISERR(FIND(CONCATENATE(V$4,"++"),NieStac!$S41))=FALSE(),IF(ISERR(FIND(CONCATENATE(V$4,"+++"),NieStac!$S41))=FALSE(),"+++","++"),"+")," ")," ")</f>
        <v xml:space="preserve"> </v>
      </c>
      <c r="W30" s="198" t="str">
        <f>IF(ISERR(FIND(W$4,NieStac!$S41))=FALSE(),IF(ISERR(FIND(CONCATENATE(W$4,"+"),NieStac!$S41))=FALSE(),IF(ISERR(FIND(CONCATENATE(W$4,"++"),NieStac!$S41))=FALSE(),IF(ISERR(FIND(CONCATENATE(W$4,"+++"),NieStac!$S41))=FALSE(),"+++","++"),"+")," ")," ")</f>
        <v xml:space="preserve"> </v>
      </c>
      <c r="X30" s="198" t="str">
        <f>IF(ISERR(FIND(X$4,NieStac!$S41))=FALSE(),IF(ISERR(FIND(CONCATENATE(X$4,"+"),NieStac!$S41))=FALSE(),IF(ISERR(FIND(CONCATENATE(X$4,"++"),NieStac!$S41))=FALSE(),IF(ISERR(FIND(CONCATENATE(X$4,"+++"),NieStac!$S41))=FALSE(),"+++","++"),"+")," ")," ")</f>
        <v xml:space="preserve"> </v>
      </c>
      <c r="Y30" s="198" t="str">
        <f>IF(ISERR(FIND(Y$4,NieStac!$S41))=FALSE(),IF(ISERR(FIND(CONCATENATE(Y$4,"+"),NieStac!$S41))=FALSE(),IF(ISERR(FIND(CONCATENATE(Y$4,"++"),NieStac!$S41))=FALSE(),IF(ISERR(FIND(CONCATENATE(Y$4,"+++"),NieStac!$S41))=FALSE(),"+++","++"),"+")," ")," ")</f>
        <v xml:space="preserve"> </v>
      </c>
      <c r="Z30" s="198" t="str">
        <f>IF(ISERR(FIND(Z$4,NieStac!$S41))=FALSE(),IF(ISERR(FIND(CONCATENATE(Z$4,"+"),NieStac!$S41))=FALSE(),IF(ISERR(FIND(CONCATENATE(Z$4,"++"),NieStac!$S41))=FALSE(),IF(ISERR(FIND(CONCATENATE(Z$4,"+++"),NieStac!$S41))=FALSE(),"+++","++"),"+")," ")," ")</f>
        <v xml:space="preserve"> </v>
      </c>
      <c r="AA30" s="198" t="str">
        <f>IF(ISERR(FIND(AA$4,NieStac!$S41))=FALSE(),IF(ISERR(FIND(CONCATENATE(AA$4,"+"),NieStac!$S41))=FALSE(),IF(ISERR(FIND(CONCATENATE(AA$4,"++"),NieStac!$S41))=FALSE(),IF(ISERR(FIND(CONCATENATE(AA$4,"+++"),NieStac!$S41))=FALSE(),"+++","++"),"+")," ")," ")</f>
        <v xml:space="preserve"> </v>
      </c>
      <c r="AB30" s="198" t="str">
        <f>IF(ISERR(FIND(AB$4,NieStac!$S41))=FALSE(),IF(ISERR(FIND(CONCATENATE(AB$4,"+"),NieStac!$S41))=FALSE(),IF(ISERR(FIND(CONCATENATE(AB$4,"++"),NieStac!$S41))=FALSE(),IF(ISERR(FIND(CONCATENATE(AB$4,"+++"),NieStac!$S41))=FALSE(),"+++","++"),"+")," ")," ")</f>
        <v xml:space="preserve"> </v>
      </c>
      <c r="AC30" s="198" t="str">
        <f>IF(ISERR(FIND(AC$4,NieStac!$S41))=FALSE(),IF(ISERR(FIND(CONCATENATE(AC$4,"+"),NieStac!$S41))=FALSE(),IF(ISERR(FIND(CONCATENATE(AC$4,"++"),NieStac!$S41))=FALSE(),IF(ISERR(FIND(CONCATENATE(AC$4,"+++"),NieStac!$S41))=FALSE(),"+++","++"),"+")," ")," ")</f>
        <v>+</v>
      </c>
      <c r="AD30" s="198" t="str">
        <f>IF(ISERR(FIND(AD$4,NieStac!$S41))=FALSE(),IF(ISERR(FIND(CONCATENATE(AD$4,"+"),NieStac!$S41))=FALSE(),IF(ISERR(FIND(CONCATENATE(AD$4,"++"),NieStac!$S41))=FALSE(),IF(ISERR(FIND(CONCATENATE(AD$4,"+++"),NieStac!$S41))=FALSE(),"+++","++"),"+")," ")," ")</f>
        <v xml:space="preserve"> </v>
      </c>
      <c r="AE30" s="198" t="str">
        <f>IF(ISERR(FIND(AE$4,NieStac!$S41))=FALSE(),IF(ISERR(FIND(CONCATENATE(AE$4,"+"),NieStac!$S41))=FALSE(),IF(ISERR(FIND(CONCATENATE(AE$4,"++"),NieStac!$S41))=FALSE(),IF(ISERR(FIND(CONCATENATE(AE$4,"+++"),NieStac!$S41))=FALSE(),"+++","++"),"+")," ")," ")</f>
        <v xml:space="preserve"> </v>
      </c>
      <c r="AF30" s="198" t="str">
        <f>IF(ISERR(FIND(AF$4,NieStac!$S41))=FALSE(),IF(ISERR(FIND(CONCATENATE(AF$4,"+"),NieStac!$S41))=FALSE(),IF(ISERR(FIND(CONCATENATE(AF$4,"++"),NieStac!$S41))=FALSE(),IF(ISERR(FIND(CONCATENATE(AF$4,"+++"),NieStac!$S41))=FALSE(),"+++","++"),"+")," ")," ")</f>
        <v xml:space="preserve"> </v>
      </c>
      <c r="AG30" s="198" t="str">
        <f>IF(ISERR(FIND(AG$4,NieStac!$S41))=FALSE(),IF(ISERR(FIND(CONCATENATE(AG$4,"+"),NieStac!$S41))=FALSE(),IF(ISERR(FIND(CONCATENATE(AG$4,"++"),NieStac!$S41))=FALSE(),IF(ISERR(FIND(CONCATENATE(AG$4,"+++"),NieStac!$S41))=FALSE(),"+++","++"),"+")," ")," ")</f>
        <v xml:space="preserve"> </v>
      </c>
      <c r="AH30" s="198" t="str">
        <f>IF(ISERR(FIND(AH$4,NieStac!$S41))=FALSE(),IF(ISERR(FIND(CONCATENATE(AH$4,"+"),NieStac!$S41))=FALSE(),IF(ISERR(FIND(CONCATENATE(AH$4,"++"),NieStac!$S41))=FALSE(),IF(ISERR(FIND(CONCATENATE(AH$4,"+++"),NieStac!$S41))=FALSE(),"+++","++"),"+")," ")," ")</f>
        <v xml:space="preserve"> </v>
      </c>
      <c r="AI30" s="198" t="str">
        <f>IF(ISERR(FIND(AI$4,NieStac!$S41))=FALSE(),IF(ISERR(FIND(CONCATENATE(AI$4,"+"),NieStac!$S41))=FALSE(),IF(ISERR(FIND(CONCATENATE(AI$4,"++"),NieStac!$S41))=FALSE(),IF(ISERR(FIND(CONCATENATE(AI$4,"+++"),NieStac!$S41))=FALSE(),"+++","++"),"+")," ")," ")</f>
        <v>+</v>
      </c>
      <c r="AJ30" s="198" t="str">
        <f>IF(ISERR(FIND(AJ$4,NieStac!$S41))=FALSE(),IF(ISERR(FIND(CONCATENATE(AJ$4,"+"),NieStac!$S41))=FALSE(),IF(ISERR(FIND(CONCATENATE(AJ$4,"++"),NieStac!$S41))=FALSE(),IF(ISERR(FIND(CONCATENATE(AJ$4,"+++"),NieStac!$S41))=FALSE(),"+++","++"),"+")," ")," ")</f>
        <v xml:space="preserve"> </v>
      </c>
      <c r="AK30" s="198" t="str">
        <f>IF(ISERR(FIND(AK$4,NieStac!$S41))=FALSE(),IF(ISERR(FIND(CONCATENATE(AK$4,"+"),NieStac!$S41))=FALSE(),IF(ISERR(FIND(CONCATENATE(AK$4,"++"),NieStac!$S41))=FALSE(),IF(ISERR(FIND(CONCATENATE(AK$4,"+++"),NieStac!$S41))=FALSE(),"+++","++"),"+")," ")," ")</f>
        <v xml:space="preserve"> </v>
      </c>
      <c r="AL30" s="198" t="str">
        <f>IF(ISERR(FIND(AL$4,NieStac!$S41))=FALSE(),IF(ISERR(FIND(CONCATENATE(AL$4,"+"),NieStac!$S41))=FALSE(),IF(ISERR(FIND(CONCATENATE(AL$4,"++"),NieStac!$S41))=FALSE(),IF(ISERR(FIND(CONCATENATE(AL$4,"+++"),NieStac!$S41))=FALSE(),"+++","++"),"+")," ")," ")</f>
        <v xml:space="preserve"> </v>
      </c>
      <c r="AM30" s="198" t="str">
        <f>IF(ISERR(FIND(AM$4,NieStac!$S41))=FALSE(),IF(ISERR(FIND(CONCATENATE(AM$4,"+"),NieStac!$S41))=FALSE(),IF(ISERR(FIND(CONCATENATE(AM$4,"++"),NieStac!$S41))=FALSE(),IF(ISERR(FIND(CONCATENATE(AM$4,"+++"),NieStac!$S41))=FALSE(),"+++","++"),"+")," ")," ")</f>
        <v>+</v>
      </c>
      <c r="AN30" s="198" t="str">
        <f>IF(ISERR(FIND(AN$4,NieStac!$S41))=FALSE(),IF(ISERR(FIND(CONCATENATE(AN$4,"+"),NieStac!$S41))=FALSE(),IF(ISERR(FIND(CONCATENATE(AN$4,"++"),NieStac!$S41))=FALSE(),IF(ISERR(FIND(CONCATENATE(AN$4,"+++"),NieStac!$S41))=FALSE(),"+++","++"),"+")," ")," ")</f>
        <v xml:space="preserve"> </v>
      </c>
      <c r="AO30" s="198" t="str">
        <f>IF(ISERR(FIND(AO$4,NieStac!$S41))=FALSE(),IF(ISERR(FIND(CONCATENATE(AO$4,"+"),NieStac!$S41))=FALSE(),IF(ISERR(FIND(CONCATENATE(AO$4,"++"),NieStac!$S41))=FALSE(),IF(ISERR(FIND(CONCATENATE(AO$4,"+++"),NieStac!$S41))=FALSE(),"+++","++"),"+")," ")," ")</f>
        <v xml:space="preserve"> </v>
      </c>
      <c r="AP30" s="198" t="str">
        <f>IF(ISERR(FIND(AP$4,NieStac!$S41))=FALSE(),IF(ISERR(FIND(CONCATENATE(AP$4,"+"),NieStac!$S41))=FALSE(),IF(ISERR(FIND(CONCATENATE(AP$4,"++"),NieStac!$S41))=FALSE(),IF(ISERR(FIND(CONCATENATE(AP$4,"+++"),NieStac!$S41))=FALSE(),"+++","++"),"+")," ")," ")</f>
        <v>+</v>
      </c>
      <c r="AQ30" s="198" t="str">
        <f>IF(ISERR(FIND(AQ$4,NieStac!$S41))=FALSE(),IF(ISERR(FIND(CONCATENATE(AQ$4,"+"),NieStac!$S41))=FALSE(),IF(ISERR(FIND(CONCATENATE(AQ$4,"++"),NieStac!$S41))=FALSE(),IF(ISERR(FIND(CONCATENATE(AQ$4,"+++"),NieStac!$S41))=FALSE(),"+++","++"),"+")," ")," ")</f>
        <v xml:space="preserve"> </v>
      </c>
      <c r="AR30" s="198" t="str">
        <f>IF(ISERR(FIND(AR$4,NieStac!$S41))=FALSE(),IF(ISERR(FIND(CONCATENATE(AR$4,"+"),NieStac!$S41))=FALSE(),IF(ISERR(FIND(CONCATENATE(AR$4,"++"),NieStac!$S41))=FALSE(),IF(ISERR(FIND(CONCATENATE(AR$4,"+++"),NieStac!$S41))=FALSE(),"+++","++"),"+")," ")," ")</f>
        <v xml:space="preserve"> </v>
      </c>
      <c r="AS30" s="198" t="str">
        <f>IF(ISERR(FIND(AS$4,NieStac!$S41))=FALSE(),IF(ISERR(FIND(CONCATENATE(AS$4,"+"),NieStac!$S41))=FALSE(),IF(ISERR(FIND(CONCATENATE(AS$4,"++"),NieStac!$S41))=FALSE(),IF(ISERR(FIND(CONCATENATE(AS$4,"+++"),NieStac!$S41))=FALSE(),"+++","++"),"+")," ")," ")</f>
        <v>+</v>
      </c>
      <c r="AT30" s="198" t="str">
        <f>IF(ISERR(FIND(AT$4,NieStac!$S41))=FALSE(),IF(ISERR(FIND(CONCATENATE(AT$4,"+"),NieStac!$S41))=FALSE(),IF(ISERR(FIND(CONCATENATE(AT$4,"++"),NieStac!$S41))=FALSE(),IF(ISERR(FIND(CONCATENATE(AT$4,"+++"),NieStac!$S41))=FALSE(),"+++","++"),"+")," ")," ")</f>
        <v xml:space="preserve"> </v>
      </c>
      <c r="AU30" s="198" t="str">
        <f>IF(ISERR(FIND(AU$4,NieStac!$S41))=FALSE(),IF(ISERR(FIND(CONCATENATE(AU$4,"+"),NieStac!$S41))=FALSE(),IF(ISERR(FIND(CONCATENATE(AU$4,"++"),NieStac!$S41))=FALSE(),IF(ISERR(FIND(CONCATENATE(AU$4,"+++"),NieStac!$S41))=FALSE(),"+++","++"),"+")," ")," ")</f>
        <v>+</v>
      </c>
      <c r="AV30" s="197" t="str">
        <f>NieStac!$C41</f>
        <v>Autonomiczne samochody</v>
      </c>
      <c r="AW30" s="198" t="str">
        <f>IF(ISERR(FIND(AW$4,NieStac!$T41))=FALSE(),IF(ISERR(FIND(CONCATENATE(AW$4,"+"),NieStac!$T41))=FALSE(),IF(ISERR(FIND(CONCATENATE(AW$4,"++"),NieStac!$T41))=FALSE(),IF(ISERR(FIND(CONCATENATE(AW$4,"+++"),NieStac!$T41))=FALSE(),"+++","++"),"+")," ")," ")</f>
        <v xml:space="preserve"> </v>
      </c>
      <c r="AX30" s="198" t="str">
        <f>IF(ISERR(FIND(AX$4,NieStac!$T41))=FALSE(),IF(ISERR(FIND(CONCATENATE(AX$4,"+"),NieStac!$T41))=FALSE(),IF(ISERR(FIND(CONCATENATE(AX$4,"++"),NieStac!$T41))=FALSE(),IF(ISERR(FIND(CONCATENATE(AX$4,"+++"),NieStac!$T41))=FALSE(),"+++","++"),"+")," ")," ")</f>
        <v xml:space="preserve"> </v>
      </c>
      <c r="AY30" s="198" t="str">
        <f>IF(ISERR(FIND(AY$4,NieStac!$T41))=FALSE(),IF(ISERR(FIND(CONCATENATE(AY$4,"+"),NieStac!$T41))=FALSE(),IF(ISERR(FIND(CONCATENATE(AY$4,"++"),NieStac!$T41))=FALSE(),IF(ISERR(FIND(CONCATENATE(AY$4,"+++"),NieStac!$T41))=FALSE(),"+++","++"),"+")," ")," ")</f>
        <v xml:space="preserve"> </v>
      </c>
      <c r="AZ30" s="198" t="str">
        <f>IF(ISERR(FIND(AZ$4,NieStac!$T41))=FALSE(),IF(ISERR(FIND(CONCATENATE(AZ$4,"+"),NieStac!$T41))=FALSE(),IF(ISERR(FIND(CONCATENATE(AZ$4,"++"),NieStac!$T41))=FALSE(),IF(ISERR(FIND(CONCATENATE(AZ$4,"+++"),NieStac!$T41))=FALSE(),"+++","++"),"+")," ")," ")</f>
        <v>+</v>
      </c>
      <c r="BA30" s="198" t="str">
        <f>IF(ISERR(FIND(BA$4,NieStac!$T41))=FALSE(),IF(ISERR(FIND(CONCATENATE(BA$4,"+"),NieStac!$T41))=FALSE(),IF(ISERR(FIND(CONCATENATE(BA$4,"++"),NieStac!$T41))=FALSE(),IF(ISERR(FIND(CONCATENATE(BA$4,"+++"),NieStac!$T41))=FALSE(),"+++","++"),"+")," ")," ")</f>
        <v xml:space="preserve"> </v>
      </c>
      <c r="BB30" s="198" t="str">
        <f>IF(ISERR(FIND(BB$4,NieStac!$T41))=FALSE(),IF(ISERR(FIND(CONCATENATE(BB$4,"+"),NieStac!$T41))=FALSE(),IF(ISERR(FIND(CONCATENATE(BB$4,"++"),NieStac!$T41))=FALSE(),IF(ISERR(FIND(CONCATENATE(BB$4,"+++"),NieStac!$T41))=FALSE(),"+++","++"),"+")," ")," ")</f>
        <v xml:space="preserve"> </v>
      </c>
    </row>
    <row r="31" spans="1:54" ht="15.75" customHeight="1">
      <c r="A31" s="197" t="str">
        <f>NieStac!$C42</f>
        <v>Metody i algorytmy planowania ruchu</v>
      </c>
      <c r="B31" s="198" t="str">
        <f>IF(ISERR(FIND(B$4,NieStac!$R42))=FALSE(),IF(ISERR(FIND(CONCATENATE(B$4,"+"),NieStac!$R42))=FALSE(),IF(ISERR(FIND(CONCATENATE(B$4,"++"),NieStac!$R42))=FALSE(),IF(ISERR(FIND(CONCATENATE(B$4,"+++"),NieStac!$R42))=FALSE(),"+++","++"),"+")," ")," ")</f>
        <v xml:space="preserve"> </v>
      </c>
      <c r="C31" s="198" t="str">
        <f>IF(ISERR(FIND(C$4,NieStac!$R42))=FALSE(),IF(ISERR(FIND(CONCATENATE(C$4,"+"),NieStac!$R42))=FALSE(),IF(ISERR(FIND(CONCATENATE(C$4,"++"),NieStac!$R42))=FALSE(),IF(ISERR(FIND(CONCATENATE(C$4,"+++"),NieStac!$R42))=FALSE(),"+++","++"),"+")," ")," ")</f>
        <v>+</v>
      </c>
      <c r="D31" s="198" t="str">
        <f>IF(ISERR(FIND(D$4,NieStac!$R42))=FALSE(),IF(ISERR(FIND(CONCATENATE(D$4,"+"),NieStac!$R42))=FALSE(),IF(ISERR(FIND(CONCATENATE(D$4,"++"),NieStac!$R42))=FALSE(),IF(ISERR(FIND(CONCATENATE(D$4,"+++"),NieStac!$R42))=FALSE(),"+++","++"),"+")," ")," ")</f>
        <v xml:space="preserve"> </v>
      </c>
      <c r="E31" s="198" t="str">
        <f>IF(ISERR(FIND(E$4,NieStac!$R42))=FALSE(),IF(ISERR(FIND(CONCATENATE(E$4,"+"),NieStac!$R42))=FALSE(),IF(ISERR(FIND(CONCATENATE(E$4,"++"),NieStac!$R42))=FALSE(),IF(ISERR(FIND(CONCATENATE(E$4,"+++"),NieStac!$R42))=FALSE(),"+++","++"),"+")," ")," ")</f>
        <v xml:space="preserve"> </v>
      </c>
      <c r="F31" s="198" t="str">
        <f>IF(ISERR(FIND(F$4,NieStac!$R42))=FALSE(),IF(ISERR(FIND(CONCATENATE(F$4,"+"),NieStac!$R42))=FALSE(),IF(ISERR(FIND(CONCATENATE(F$4,"++"),NieStac!$R42))=FALSE(),IF(ISERR(FIND(CONCATENATE(F$4,"+++"),NieStac!$R42))=FALSE(),"+++","++"),"+")," ")," ")</f>
        <v xml:space="preserve"> </v>
      </c>
      <c r="G31" s="198" t="str">
        <f>IF(ISERR(FIND(G$4,NieStac!$R42))=FALSE(),IF(ISERR(FIND(CONCATENATE(G$4,"+"),NieStac!$R42))=FALSE(),IF(ISERR(FIND(CONCATENATE(G$4,"++"),NieStac!$R42))=FALSE(),IF(ISERR(FIND(CONCATENATE(G$4,"+++"),NieStac!$R42))=FALSE(),"+++","++"),"+")," ")," ")</f>
        <v xml:space="preserve"> </v>
      </c>
      <c r="H31" s="198" t="str">
        <f>IF(ISERR(FIND(H$4,NieStac!$R42))=FALSE(),IF(ISERR(FIND(CONCATENATE(H$4,"+"),NieStac!$R42))=FALSE(),IF(ISERR(FIND(CONCATENATE(H$4,"++"),NieStac!$R42))=FALSE(),IF(ISERR(FIND(CONCATENATE(H$4,"+++"),NieStac!$R42))=FALSE(),"+++","++"),"+")," ")," ")</f>
        <v xml:space="preserve"> </v>
      </c>
      <c r="I31" s="198" t="str">
        <f>IF(ISERR(FIND(I$4,NieStac!$R42))=FALSE(),IF(ISERR(FIND(CONCATENATE(I$4,"+"),NieStac!$R42))=FALSE(),IF(ISERR(FIND(CONCATENATE(I$4,"++"),NieStac!$R42))=FALSE(),IF(ISERR(FIND(CONCATENATE(I$4,"+++"),NieStac!$R42))=FALSE(),"+++","++"),"+")," ")," ")</f>
        <v xml:space="preserve"> </v>
      </c>
      <c r="J31" s="198" t="str">
        <f>IF(ISERR(FIND(J$4,NieStac!$R42))=FALSE(),IF(ISERR(FIND(CONCATENATE(J$4,"+"),NieStac!$R42))=FALSE(),IF(ISERR(FIND(CONCATENATE(J$4,"++"),NieStac!$R42))=FALSE(),IF(ISERR(FIND(CONCATENATE(J$4,"+++"),NieStac!$R42))=FALSE(),"+++","++"),"+")," ")," ")</f>
        <v xml:space="preserve"> </v>
      </c>
      <c r="K31" s="198" t="str">
        <f>IF(ISERR(FIND(K$4,NieStac!$R42))=FALSE(),IF(ISERR(FIND(CONCATENATE(K$4,"+"),NieStac!$R42))=FALSE(),IF(ISERR(FIND(CONCATENATE(K$4,"++"),NieStac!$R42))=FALSE(),IF(ISERR(FIND(CONCATENATE(K$4,"+++"),NieStac!$R42))=FALSE(),"+++","++"),"+")," ")," ")</f>
        <v>+</v>
      </c>
      <c r="L31" s="198" t="str">
        <f>IF(ISERR(FIND(L$4,NieStac!$R42))=FALSE(),IF(ISERR(FIND(CONCATENATE(L$4,"+"),NieStac!$R42))=FALSE(),IF(ISERR(FIND(CONCATENATE(L$4,"++"),NieStac!$R42))=FALSE(),IF(ISERR(FIND(CONCATENATE(L$4,"+++"),NieStac!$R42))=FALSE(),"+++","++"),"+")," ")," ")</f>
        <v xml:space="preserve"> </v>
      </c>
      <c r="M31" s="198" t="str">
        <f>IF(ISERR(FIND(M$4,NieStac!$R42))=FALSE(),IF(ISERR(FIND(CONCATENATE(M$4,"+"),NieStac!$R42))=FALSE(),IF(ISERR(FIND(CONCATENATE(M$4,"++"),NieStac!$R42))=FALSE(),IF(ISERR(FIND(CONCATENATE(M$4,"+++"),NieStac!$R42))=FALSE(),"+++","++"),"+")," ")," ")</f>
        <v xml:space="preserve"> </v>
      </c>
      <c r="N31" s="198" t="str">
        <f>IF(ISERR(FIND(N$4,NieStac!$R42))=FALSE(),IF(ISERR(FIND(CONCATENATE(N$4,"+"),NieStac!$R42))=FALSE(),IF(ISERR(FIND(CONCATENATE(N$4,"++"),NieStac!$R42))=FALSE(),IF(ISERR(FIND(CONCATENATE(N$4,"+++"),NieStac!$R42))=FALSE(),"+++","++"),"+")," ")," ")</f>
        <v xml:space="preserve"> </v>
      </c>
      <c r="O31" s="198" t="str">
        <f>IF(ISERR(FIND(O$4,NieStac!$R42))=FALSE(),IF(ISERR(FIND(CONCATENATE(O$4,"+"),NieStac!$R42))=FALSE(),IF(ISERR(FIND(CONCATENATE(O$4,"++"),NieStac!$R42))=FALSE(),IF(ISERR(FIND(CONCATENATE(O$4,"+++"),NieStac!$R42))=FALSE(),"+++","++"),"+")," ")," ")</f>
        <v xml:space="preserve"> </v>
      </c>
      <c r="P31" s="198" t="str">
        <f>IF(ISERR(FIND(P$4,NieStac!$R42))=FALSE(),IF(ISERR(FIND(CONCATENATE(P$4,"+"),NieStac!$R42))=FALSE(),IF(ISERR(FIND(CONCATENATE(P$4,"++"),NieStac!$R42))=FALSE(),IF(ISERR(FIND(CONCATENATE(P$4,"+++"),NieStac!$R42))=FALSE(),"+++","++"),"+")," ")," ")</f>
        <v xml:space="preserve"> </v>
      </c>
      <c r="Q31" s="198" t="str">
        <f>IF(ISERR(FIND(Q$4,NieStac!$R42))=FALSE(),IF(ISERR(FIND(CONCATENATE(Q$4,"+"),NieStac!$R42))=FALSE(),IF(ISERR(FIND(CONCATENATE(Q$4,"++"),NieStac!$R42))=FALSE(),IF(ISERR(FIND(CONCATENATE(Q$4,"+++"),NieStac!$R42))=FALSE(),"+++","++"),"+")," ")," ")</f>
        <v xml:space="preserve"> </v>
      </c>
      <c r="R31" s="198" t="str">
        <f>IF(ISERR(FIND(R$4,NieStac!$R42))=FALSE(),IF(ISERR(FIND(CONCATENATE(R$4,"+"),NieStac!$R42))=FALSE(),IF(ISERR(FIND(CONCATENATE(R$4,"++"),NieStac!$R42))=FALSE(),IF(ISERR(FIND(CONCATENATE(R$4,"+++"),NieStac!$R42))=FALSE(),"+++","++"),"+")," ")," ")</f>
        <v xml:space="preserve"> </v>
      </c>
      <c r="S31" s="198" t="str">
        <f>IF(ISERR(FIND(S$4,NieStac!$R42))=FALSE(),IF(ISERR(FIND(CONCATENATE(S$4,"+"),NieStac!$R42))=FALSE(),IF(ISERR(FIND(CONCATENATE(S$4,"++"),NieStac!$R42))=FALSE(),IF(ISERR(FIND(CONCATENATE(S$4,"+++"),NieStac!$R42))=FALSE(),"+++","++"),"+")," ")," ")</f>
        <v xml:space="preserve"> </v>
      </c>
      <c r="T31" s="197" t="str">
        <f>NieStac!$C42</f>
        <v>Metody i algorytmy planowania ruchu</v>
      </c>
      <c r="U31" s="198" t="str">
        <f>IF(ISERR(FIND(U$4,NieStac!$S42))=FALSE(),IF(ISERR(FIND(CONCATENATE(U$4,"+"),NieStac!$S42))=FALSE(),IF(ISERR(FIND(CONCATENATE(U$4,"++"),NieStac!$S42))=FALSE(),IF(ISERR(FIND(CONCATENATE(U$4,"+++"),NieStac!$S42))=FALSE(),"+++","++"),"+")," ")," ")</f>
        <v xml:space="preserve"> </v>
      </c>
      <c r="V31" s="198" t="str">
        <f>IF(ISERR(FIND(V$4,NieStac!$S42))=FALSE(),IF(ISERR(FIND(CONCATENATE(V$4,"+"),NieStac!$S42))=FALSE(),IF(ISERR(FIND(CONCATENATE(V$4,"++"),NieStac!$S42))=FALSE(),IF(ISERR(FIND(CONCATENATE(V$4,"+++"),NieStac!$S42))=FALSE(),"+++","++"),"+")," ")," ")</f>
        <v xml:space="preserve"> </v>
      </c>
      <c r="W31" s="198" t="str">
        <f>IF(ISERR(FIND(W$4,NieStac!$S42))=FALSE(),IF(ISERR(FIND(CONCATENATE(W$4,"+"),NieStac!$S42))=FALSE(),IF(ISERR(FIND(CONCATENATE(W$4,"++"),NieStac!$S42))=FALSE(),IF(ISERR(FIND(CONCATENATE(W$4,"+++"),NieStac!$S42))=FALSE(),"+++","++"),"+")," ")," ")</f>
        <v xml:space="preserve"> </v>
      </c>
      <c r="X31" s="198" t="str">
        <f>IF(ISERR(FIND(X$4,NieStac!$S42))=FALSE(),IF(ISERR(FIND(CONCATENATE(X$4,"+"),NieStac!$S42))=FALSE(),IF(ISERR(FIND(CONCATENATE(X$4,"++"),NieStac!$S42))=FALSE(),IF(ISERR(FIND(CONCATENATE(X$4,"+++"),NieStac!$S42))=FALSE(),"+++","++"),"+")," ")," ")</f>
        <v xml:space="preserve"> </v>
      </c>
      <c r="Y31" s="198" t="str">
        <f>IF(ISERR(FIND(Y$4,NieStac!$S42))=FALSE(),IF(ISERR(FIND(CONCATENATE(Y$4,"+"),NieStac!$S42))=FALSE(),IF(ISERR(FIND(CONCATENATE(Y$4,"++"),NieStac!$S42))=FALSE(),IF(ISERR(FIND(CONCATENATE(Y$4,"+++"),NieStac!$S42))=FALSE(),"+++","++"),"+")," ")," ")</f>
        <v xml:space="preserve"> </v>
      </c>
      <c r="Z31" s="198" t="str">
        <f>IF(ISERR(FIND(Z$4,NieStac!$S42))=FALSE(),IF(ISERR(FIND(CONCATENATE(Z$4,"+"),NieStac!$S42))=FALSE(),IF(ISERR(FIND(CONCATENATE(Z$4,"++"),NieStac!$S42))=FALSE(),IF(ISERR(FIND(CONCATENATE(Z$4,"+++"),NieStac!$S42))=FALSE(),"+++","++"),"+")," ")," ")</f>
        <v xml:space="preserve"> </v>
      </c>
      <c r="AA31" s="198" t="str">
        <f>IF(ISERR(FIND(AA$4,NieStac!$S42))=FALSE(),IF(ISERR(FIND(CONCATENATE(AA$4,"+"),NieStac!$S42))=FALSE(),IF(ISERR(FIND(CONCATENATE(AA$4,"++"),NieStac!$S42))=FALSE(),IF(ISERR(FIND(CONCATENATE(AA$4,"+++"),NieStac!$S42))=FALSE(),"+++","++"),"+")," ")," ")</f>
        <v xml:space="preserve"> </v>
      </c>
      <c r="AB31" s="198" t="str">
        <f>IF(ISERR(FIND(AB$4,NieStac!$S42))=FALSE(),IF(ISERR(FIND(CONCATENATE(AB$4,"+"),NieStac!$S42))=FALSE(),IF(ISERR(FIND(CONCATENATE(AB$4,"++"),NieStac!$S42))=FALSE(),IF(ISERR(FIND(CONCATENATE(AB$4,"+++"),NieStac!$S42))=FALSE(),"+++","++"),"+")," ")," ")</f>
        <v xml:space="preserve"> </v>
      </c>
      <c r="AC31" s="198" t="str">
        <f>IF(ISERR(FIND(AC$4,NieStac!$S42))=FALSE(),IF(ISERR(FIND(CONCATENATE(AC$4,"+"),NieStac!$S42))=FALSE(),IF(ISERR(FIND(CONCATENATE(AC$4,"++"),NieStac!$S42))=FALSE(),IF(ISERR(FIND(CONCATENATE(AC$4,"+++"),NieStac!$S42))=FALSE(),"+++","++"),"+")," ")," ")</f>
        <v>+</v>
      </c>
      <c r="AD31" s="198" t="str">
        <f>IF(ISERR(FIND(AD$4,NieStac!$S42))=FALSE(),IF(ISERR(FIND(CONCATENATE(AD$4,"+"),NieStac!$S42))=FALSE(),IF(ISERR(FIND(CONCATENATE(AD$4,"++"),NieStac!$S42))=FALSE(),IF(ISERR(FIND(CONCATENATE(AD$4,"+++"),NieStac!$S42))=FALSE(),"+++","++"),"+")," ")," ")</f>
        <v xml:space="preserve"> </v>
      </c>
      <c r="AE31" s="198" t="str">
        <f>IF(ISERR(FIND(AE$4,NieStac!$S42))=FALSE(),IF(ISERR(FIND(CONCATENATE(AE$4,"+"),NieStac!$S42))=FALSE(),IF(ISERR(FIND(CONCATENATE(AE$4,"++"),NieStac!$S42))=FALSE(),IF(ISERR(FIND(CONCATENATE(AE$4,"+++"),NieStac!$S42))=FALSE(),"+++","++"),"+")," ")," ")</f>
        <v xml:space="preserve"> </v>
      </c>
      <c r="AF31" s="198" t="str">
        <f>IF(ISERR(FIND(AF$4,NieStac!$S42))=FALSE(),IF(ISERR(FIND(CONCATENATE(AF$4,"+"),NieStac!$S42))=FALSE(),IF(ISERR(FIND(CONCATENATE(AF$4,"++"),NieStac!$S42))=FALSE(),IF(ISERR(FIND(CONCATENATE(AF$4,"+++"),NieStac!$S42))=FALSE(),"+++","++"),"+")," ")," ")</f>
        <v>+</v>
      </c>
      <c r="AG31" s="198" t="str">
        <f>IF(ISERR(FIND(AG$4,NieStac!$S42))=FALSE(),IF(ISERR(FIND(CONCATENATE(AG$4,"+"),NieStac!$S42))=FALSE(),IF(ISERR(FIND(CONCATENATE(AG$4,"++"),NieStac!$S42))=FALSE(),IF(ISERR(FIND(CONCATENATE(AG$4,"+++"),NieStac!$S42))=FALSE(),"+++","++"),"+")," ")," ")</f>
        <v xml:space="preserve"> </v>
      </c>
      <c r="AH31" s="198" t="str">
        <f>IF(ISERR(FIND(AH$4,NieStac!$S42))=FALSE(),IF(ISERR(FIND(CONCATENATE(AH$4,"+"),NieStac!$S42))=FALSE(),IF(ISERR(FIND(CONCATENATE(AH$4,"++"),NieStac!$S42))=FALSE(),IF(ISERR(FIND(CONCATENATE(AH$4,"+++"),NieStac!$S42))=FALSE(),"+++","++"),"+")," ")," ")</f>
        <v xml:space="preserve"> </v>
      </c>
      <c r="AI31" s="198" t="str">
        <f>IF(ISERR(FIND(AI$4,NieStac!$S42))=FALSE(),IF(ISERR(FIND(CONCATENATE(AI$4,"+"),NieStac!$S42))=FALSE(),IF(ISERR(FIND(CONCATENATE(AI$4,"++"),NieStac!$S42))=FALSE(),IF(ISERR(FIND(CONCATENATE(AI$4,"+++"),NieStac!$S42))=FALSE(),"+++","++"),"+")," ")," ")</f>
        <v>+</v>
      </c>
      <c r="AJ31" s="198" t="str">
        <f>IF(ISERR(FIND(AJ$4,NieStac!$S42))=FALSE(),IF(ISERR(FIND(CONCATENATE(AJ$4,"+"),NieStac!$S42))=FALSE(),IF(ISERR(FIND(CONCATENATE(AJ$4,"++"),NieStac!$S42))=FALSE(),IF(ISERR(FIND(CONCATENATE(AJ$4,"+++"),NieStac!$S42))=FALSE(),"+++","++"),"+")," ")," ")</f>
        <v xml:space="preserve"> </v>
      </c>
      <c r="AK31" s="198" t="str">
        <f>IF(ISERR(FIND(AK$4,NieStac!$S42))=FALSE(),IF(ISERR(FIND(CONCATENATE(AK$4,"+"),NieStac!$S42))=FALSE(),IF(ISERR(FIND(CONCATENATE(AK$4,"++"),NieStac!$S42))=FALSE(),IF(ISERR(FIND(CONCATENATE(AK$4,"+++"),NieStac!$S42))=FALSE(),"+++","++"),"+")," ")," ")</f>
        <v xml:space="preserve"> </v>
      </c>
      <c r="AL31" s="198" t="str">
        <f>IF(ISERR(FIND(AL$4,NieStac!$S42))=FALSE(),IF(ISERR(FIND(CONCATENATE(AL$4,"+"),NieStac!$S42))=FALSE(),IF(ISERR(FIND(CONCATENATE(AL$4,"++"),NieStac!$S42))=FALSE(),IF(ISERR(FIND(CONCATENATE(AL$4,"+++"),NieStac!$S42))=FALSE(),"+++","++"),"+")," ")," ")</f>
        <v xml:space="preserve"> </v>
      </c>
      <c r="AM31" s="198" t="str">
        <f>IF(ISERR(FIND(AM$4,NieStac!$S42))=FALSE(),IF(ISERR(FIND(CONCATENATE(AM$4,"+"),NieStac!$S42))=FALSE(),IF(ISERR(FIND(CONCATENATE(AM$4,"++"),NieStac!$S42))=FALSE(),IF(ISERR(FIND(CONCATENATE(AM$4,"+++"),NieStac!$S42))=FALSE(),"+++","++"),"+")," ")," ")</f>
        <v xml:space="preserve"> </v>
      </c>
      <c r="AN31" s="198" t="str">
        <f>IF(ISERR(FIND(AN$4,NieStac!$S42))=FALSE(),IF(ISERR(FIND(CONCATENATE(AN$4,"+"),NieStac!$S42))=FALSE(),IF(ISERR(FIND(CONCATENATE(AN$4,"++"),NieStac!$S42))=FALSE(),IF(ISERR(FIND(CONCATENATE(AN$4,"+++"),NieStac!$S42))=FALSE(),"+++","++"),"+")," ")," ")</f>
        <v xml:space="preserve"> </v>
      </c>
      <c r="AO31" s="198" t="str">
        <f>IF(ISERR(FIND(AO$4,NieStac!$S42))=FALSE(),IF(ISERR(FIND(CONCATENATE(AO$4,"+"),NieStac!$S42))=FALSE(),IF(ISERR(FIND(CONCATENATE(AO$4,"++"),NieStac!$S42))=FALSE(),IF(ISERR(FIND(CONCATENATE(AO$4,"+++"),NieStac!$S42))=FALSE(),"+++","++"),"+")," ")," ")</f>
        <v xml:space="preserve"> </v>
      </c>
      <c r="AP31" s="198" t="str">
        <f>IF(ISERR(FIND(AP$4,NieStac!$S42))=FALSE(),IF(ISERR(FIND(CONCATENATE(AP$4,"+"),NieStac!$S42))=FALSE(),IF(ISERR(FIND(CONCATENATE(AP$4,"++"),NieStac!$S42))=FALSE(),IF(ISERR(FIND(CONCATENATE(AP$4,"+++"),NieStac!$S42))=FALSE(),"+++","++"),"+")," ")," ")</f>
        <v xml:space="preserve"> </v>
      </c>
      <c r="AQ31" s="198" t="str">
        <f>IF(ISERR(FIND(AQ$4,NieStac!$S42))=FALSE(),IF(ISERR(FIND(CONCATENATE(AQ$4,"+"),NieStac!$S42))=FALSE(),IF(ISERR(FIND(CONCATENATE(AQ$4,"++"),NieStac!$S42))=FALSE(),IF(ISERR(FIND(CONCATENATE(AQ$4,"+++"),NieStac!$S42))=FALSE(),"+++","++"),"+")," ")," ")</f>
        <v xml:space="preserve"> </v>
      </c>
      <c r="AR31" s="198" t="str">
        <f>IF(ISERR(FIND(AR$4,NieStac!$S42))=FALSE(),IF(ISERR(FIND(CONCATENATE(AR$4,"+"),NieStac!$S42))=FALSE(),IF(ISERR(FIND(CONCATENATE(AR$4,"++"),NieStac!$S42))=FALSE(),IF(ISERR(FIND(CONCATENATE(AR$4,"+++"),NieStac!$S42))=FALSE(),"+++","++"),"+")," ")," ")</f>
        <v xml:space="preserve"> </v>
      </c>
      <c r="AS31" s="198" t="str">
        <f>IF(ISERR(FIND(AS$4,NieStac!$S42))=FALSE(),IF(ISERR(FIND(CONCATENATE(AS$4,"+"),NieStac!$S42))=FALSE(),IF(ISERR(FIND(CONCATENATE(AS$4,"++"),NieStac!$S42))=FALSE(),IF(ISERR(FIND(CONCATENATE(AS$4,"+++"),NieStac!$S42))=FALSE(),"+++","++"),"+")," ")," ")</f>
        <v xml:space="preserve"> </v>
      </c>
      <c r="AT31" s="198" t="str">
        <f>IF(ISERR(FIND(AT$4,NieStac!$S42))=FALSE(),IF(ISERR(FIND(CONCATENATE(AT$4,"+"),NieStac!$S42))=FALSE(),IF(ISERR(FIND(CONCATENATE(AT$4,"++"),NieStac!$S42))=FALSE(),IF(ISERR(FIND(CONCATENATE(AT$4,"+++"),NieStac!$S42))=FALSE(),"+++","++"),"+")," ")," ")</f>
        <v xml:space="preserve"> </v>
      </c>
      <c r="AU31" s="198" t="str">
        <f>IF(ISERR(FIND(AU$4,NieStac!$S42))=FALSE(),IF(ISERR(FIND(CONCATENATE(AU$4,"+"),NieStac!$S42))=FALSE(),IF(ISERR(FIND(CONCATENATE(AU$4,"++"),NieStac!$S42))=FALSE(),IF(ISERR(FIND(CONCATENATE(AU$4,"+++"),NieStac!$S42))=FALSE(),"+++","++"),"+")," ")," ")</f>
        <v xml:space="preserve"> </v>
      </c>
      <c r="AV31" s="197" t="str">
        <f>NieStac!$C42</f>
        <v>Metody i algorytmy planowania ruchu</v>
      </c>
      <c r="AW31" s="198" t="str">
        <f>IF(ISERR(FIND(AW$4,NieStac!$T42))=FALSE(),IF(ISERR(FIND(CONCATENATE(AW$4,"+"),NieStac!$T42))=FALSE(),IF(ISERR(FIND(CONCATENATE(AW$4,"++"),NieStac!$T42))=FALSE(),IF(ISERR(FIND(CONCATENATE(AW$4,"+++"),NieStac!$T42))=FALSE(),"+++","++"),"+")," ")," ")</f>
        <v>+</v>
      </c>
      <c r="AX31" s="198" t="str">
        <f>IF(ISERR(FIND(AX$4,NieStac!$T42))=FALSE(),IF(ISERR(FIND(CONCATENATE(AX$4,"+"),NieStac!$T42))=FALSE(),IF(ISERR(FIND(CONCATENATE(AX$4,"++"),NieStac!$T42))=FALSE(),IF(ISERR(FIND(CONCATENATE(AX$4,"+++"),NieStac!$T42))=FALSE(),"+++","++"),"+")," ")," ")</f>
        <v xml:space="preserve"> </v>
      </c>
      <c r="AY31" s="198" t="str">
        <f>IF(ISERR(FIND(AY$4,NieStac!$T42))=FALSE(),IF(ISERR(FIND(CONCATENATE(AY$4,"+"),NieStac!$T42))=FALSE(),IF(ISERR(FIND(CONCATENATE(AY$4,"++"),NieStac!$T42))=FALSE(),IF(ISERR(FIND(CONCATENATE(AY$4,"+++"),NieStac!$T42))=FALSE(),"+++","++"),"+")," ")," ")</f>
        <v xml:space="preserve"> </v>
      </c>
      <c r="AZ31" s="198" t="str">
        <f>IF(ISERR(FIND(AZ$4,NieStac!$T42))=FALSE(),IF(ISERR(FIND(CONCATENATE(AZ$4,"+"),NieStac!$T42))=FALSE(),IF(ISERR(FIND(CONCATENATE(AZ$4,"++"),NieStac!$T42))=FALSE(),IF(ISERR(FIND(CONCATENATE(AZ$4,"+++"),NieStac!$T42))=FALSE(),"+++","++"),"+")," ")," ")</f>
        <v xml:space="preserve"> </v>
      </c>
      <c r="BA31" s="198" t="str">
        <f>IF(ISERR(FIND(BA$4,NieStac!$T42))=FALSE(),IF(ISERR(FIND(CONCATENATE(BA$4,"+"),NieStac!$T42))=FALSE(),IF(ISERR(FIND(CONCATENATE(BA$4,"++"),NieStac!$T42))=FALSE(),IF(ISERR(FIND(CONCATENATE(BA$4,"+++"),NieStac!$T42))=FALSE(),"+++","++"),"+")," ")," ")</f>
        <v xml:space="preserve"> </v>
      </c>
      <c r="BB31" s="198" t="str">
        <f>IF(ISERR(FIND(BB$4,NieStac!$T42))=FALSE(),IF(ISERR(FIND(CONCATENATE(BB$4,"+"),NieStac!$T42))=FALSE(),IF(ISERR(FIND(CONCATENATE(BB$4,"++"),NieStac!$T42))=FALSE(),IF(ISERR(FIND(CONCATENATE(BB$4,"+++"),NieStac!$T42))=FALSE(),"+++","++"),"+")," ")," ")</f>
        <v xml:space="preserve"> </v>
      </c>
    </row>
    <row r="32" spans="1:54" ht="15.75" customHeight="1">
      <c r="A32" s="197" t="str">
        <f>NieStac!$C43</f>
        <v>Zaawansowane metody programowania robotów przemysłowych i planowania zadań</v>
      </c>
      <c r="B32" s="198" t="str">
        <f>IF(ISERR(FIND(B$4,NieStac!$R43))=FALSE(),IF(ISERR(FIND(CONCATENATE(B$4,"+"),NieStac!$R43))=FALSE(),IF(ISERR(FIND(CONCATENATE(B$4,"++"),NieStac!$R43))=FALSE(),IF(ISERR(FIND(CONCATENATE(B$4,"+++"),NieStac!$R43))=FALSE(),"+++","++"),"+")," ")," ")</f>
        <v xml:space="preserve"> </v>
      </c>
      <c r="C32" s="198" t="str">
        <f>IF(ISERR(FIND(C$4,NieStac!$R43))=FALSE(),IF(ISERR(FIND(CONCATENATE(C$4,"+"),NieStac!$R43))=FALSE(),IF(ISERR(FIND(CONCATENATE(C$4,"++"),NieStac!$R43))=FALSE(),IF(ISERR(FIND(CONCATENATE(C$4,"+++"),NieStac!$R43))=FALSE(),"+++","++"),"+")," ")," ")</f>
        <v xml:space="preserve"> </v>
      </c>
      <c r="D32" s="198" t="str">
        <f>IF(ISERR(FIND(D$4,NieStac!$R43))=FALSE(),IF(ISERR(FIND(CONCATENATE(D$4,"+"),NieStac!$R43))=FALSE(),IF(ISERR(FIND(CONCATENATE(D$4,"++"),NieStac!$R43))=FALSE(),IF(ISERR(FIND(CONCATENATE(D$4,"+++"),NieStac!$R43))=FALSE(),"+++","++"),"+")," ")," ")</f>
        <v xml:space="preserve"> </v>
      </c>
      <c r="E32" s="198" t="str">
        <f>IF(ISERR(FIND(E$4,NieStac!$R43))=FALSE(),IF(ISERR(FIND(CONCATENATE(E$4,"+"),NieStac!$R43))=FALSE(),IF(ISERR(FIND(CONCATENATE(E$4,"++"),NieStac!$R43))=FALSE(),IF(ISERR(FIND(CONCATENATE(E$4,"+++"),NieStac!$R43))=FALSE(),"+++","++"),"+")," ")," ")</f>
        <v xml:space="preserve"> </v>
      </c>
      <c r="F32" s="198" t="str">
        <f>IF(ISERR(FIND(F$4,NieStac!$R43))=FALSE(),IF(ISERR(FIND(CONCATENATE(F$4,"+"),NieStac!$R43))=FALSE(),IF(ISERR(FIND(CONCATENATE(F$4,"++"),NieStac!$R43))=FALSE(),IF(ISERR(FIND(CONCATENATE(F$4,"+++"),NieStac!$R43))=FALSE(),"+++","++"),"+")," ")," ")</f>
        <v>+</v>
      </c>
      <c r="G32" s="198" t="str">
        <f>IF(ISERR(FIND(G$4,NieStac!$R43))=FALSE(),IF(ISERR(FIND(CONCATENATE(G$4,"+"),NieStac!$R43))=FALSE(),IF(ISERR(FIND(CONCATENATE(G$4,"++"),NieStac!$R43))=FALSE(),IF(ISERR(FIND(CONCATENATE(G$4,"+++"),NieStac!$R43))=FALSE(),"+++","++"),"+")," ")," ")</f>
        <v xml:space="preserve"> </v>
      </c>
      <c r="H32" s="198" t="str">
        <f>IF(ISERR(FIND(H$4,NieStac!$R43))=FALSE(),IF(ISERR(FIND(CONCATENATE(H$4,"+"),NieStac!$R43))=FALSE(),IF(ISERR(FIND(CONCATENATE(H$4,"++"),NieStac!$R43))=FALSE(),IF(ISERR(FIND(CONCATENATE(H$4,"+++"),NieStac!$R43))=FALSE(),"+++","++"),"+")," ")," ")</f>
        <v xml:space="preserve"> </v>
      </c>
      <c r="I32" s="198" t="str">
        <f>IF(ISERR(FIND(I$4,NieStac!$R43))=FALSE(),IF(ISERR(FIND(CONCATENATE(I$4,"+"),NieStac!$R43))=FALSE(),IF(ISERR(FIND(CONCATENATE(I$4,"++"),NieStac!$R43))=FALSE(),IF(ISERR(FIND(CONCATENATE(I$4,"+++"),NieStac!$R43))=FALSE(),"+++","++"),"+")," ")," ")</f>
        <v xml:space="preserve"> </v>
      </c>
      <c r="J32" s="198" t="str">
        <f>IF(ISERR(FIND(J$4,NieStac!$R43))=FALSE(),IF(ISERR(FIND(CONCATENATE(J$4,"+"),NieStac!$R43))=FALSE(),IF(ISERR(FIND(CONCATENATE(J$4,"++"),NieStac!$R43))=FALSE(),IF(ISERR(FIND(CONCATENATE(J$4,"+++"),NieStac!$R43))=FALSE(),"+++","++"),"+")," ")," ")</f>
        <v xml:space="preserve"> </v>
      </c>
      <c r="K32" s="198" t="str">
        <f>IF(ISERR(FIND(K$4,NieStac!$R43))=FALSE(),IF(ISERR(FIND(CONCATENATE(K$4,"+"),NieStac!$R43))=FALSE(),IF(ISERR(FIND(CONCATENATE(K$4,"++"),NieStac!$R43))=FALSE(),IF(ISERR(FIND(CONCATENATE(K$4,"+++"),NieStac!$R43))=FALSE(),"+++","++"),"+")," ")," ")</f>
        <v>+</v>
      </c>
      <c r="L32" s="198" t="str">
        <f>IF(ISERR(FIND(L$4,NieStac!$R43))=FALSE(),IF(ISERR(FIND(CONCATENATE(L$4,"+"),NieStac!$R43))=FALSE(),IF(ISERR(FIND(CONCATENATE(L$4,"++"),NieStac!$R43))=FALSE(),IF(ISERR(FIND(CONCATENATE(L$4,"+++"),NieStac!$R43))=FALSE(),"+++","++"),"+")," ")," ")</f>
        <v>+</v>
      </c>
      <c r="M32" s="198" t="str">
        <f>IF(ISERR(FIND(M$4,NieStac!$R43))=FALSE(),IF(ISERR(FIND(CONCATENATE(M$4,"+"),NieStac!$R43))=FALSE(),IF(ISERR(FIND(CONCATENATE(M$4,"++"),NieStac!$R43))=FALSE(),IF(ISERR(FIND(CONCATENATE(M$4,"+++"),NieStac!$R43))=FALSE(),"+++","++"),"+")," ")," ")</f>
        <v xml:space="preserve"> </v>
      </c>
      <c r="N32" s="198" t="str">
        <f>IF(ISERR(FIND(N$4,NieStac!$R43))=FALSE(),IF(ISERR(FIND(CONCATENATE(N$4,"+"),NieStac!$R43))=FALSE(),IF(ISERR(FIND(CONCATENATE(N$4,"++"),NieStac!$R43))=FALSE(),IF(ISERR(FIND(CONCATENATE(N$4,"+++"),NieStac!$R43))=FALSE(),"+++","++"),"+")," ")," ")</f>
        <v xml:space="preserve"> </v>
      </c>
      <c r="O32" s="198" t="str">
        <f>IF(ISERR(FIND(O$4,NieStac!$R43))=FALSE(),IF(ISERR(FIND(CONCATENATE(O$4,"+"),NieStac!$R43))=FALSE(),IF(ISERR(FIND(CONCATENATE(O$4,"++"),NieStac!$R43))=FALSE(),IF(ISERR(FIND(CONCATENATE(O$4,"+++"),NieStac!$R43))=FALSE(),"+++","++"),"+")," ")," ")</f>
        <v xml:space="preserve"> </v>
      </c>
      <c r="P32" s="198" t="str">
        <f>IF(ISERR(FIND(P$4,NieStac!$R43))=FALSE(),IF(ISERR(FIND(CONCATENATE(P$4,"+"),NieStac!$R43))=FALSE(),IF(ISERR(FIND(CONCATENATE(P$4,"++"),NieStac!$R43))=FALSE(),IF(ISERR(FIND(CONCATENATE(P$4,"+++"),NieStac!$R43))=FALSE(),"+++","++"),"+")," ")," ")</f>
        <v xml:space="preserve"> </v>
      </c>
      <c r="Q32" s="198" t="str">
        <f>IF(ISERR(FIND(Q$4,NieStac!$R43))=FALSE(),IF(ISERR(FIND(CONCATENATE(Q$4,"+"),NieStac!$R43))=FALSE(),IF(ISERR(FIND(CONCATENATE(Q$4,"++"),NieStac!$R43))=FALSE(),IF(ISERR(FIND(CONCATENATE(Q$4,"+++"),NieStac!$R43))=FALSE(),"+++","++"),"+")," ")," ")</f>
        <v xml:space="preserve"> </v>
      </c>
      <c r="R32" s="198" t="str">
        <f>IF(ISERR(FIND(R$4,NieStac!$R43))=FALSE(),IF(ISERR(FIND(CONCATENATE(R$4,"+"),NieStac!$R43))=FALSE(),IF(ISERR(FIND(CONCATENATE(R$4,"++"),NieStac!$R43))=FALSE(),IF(ISERR(FIND(CONCATENATE(R$4,"+++"),NieStac!$R43))=FALSE(),"+++","++"),"+")," ")," ")</f>
        <v xml:space="preserve"> </v>
      </c>
      <c r="S32" s="198" t="str">
        <f>IF(ISERR(FIND(S$4,NieStac!$R43))=FALSE(),IF(ISERR(FIND(CONCATENATE(S$4,"+"),NieStac!$R43))=FALSE(),IF(ISERR(FIND(CONCATENATE(S$4,"++"),NieStac!$R43))=FALSE(),IF(ISERR(FIND(CONCATENATE(S$4,"+++"),NieStac!$R43))=FALSE(),"+++","++"),"+")," ")," ")</f>
        <v xml:space="preserve"> </v>
      </c>
      <c r="T32" s="197" t="str">
        <f>NieStac!$C43</f>
        <v>Zaawansowane metody programowania robotów przemysłowych i planowania zadań</v>
      </c>
      <c r="U32" s="198" t="str">
        <f>IF(ISERR(FIND(U$4,NieStac!$S43))=FALSE(),IF(ISERR(FIND(CONCATENATE(U$4,"+"),NieStac!$S43))=FALSE(),IF(ISERR(FIND(CONCATENATE(U$4,"++"),NieStac!$S43))=FALSE(),IF(ISERR(FIND(CONCATENATE(U$4,"+++"),NieStac!$S43))=FALSE(),"+++","++"),"+")," ")," ")</f>
        <v xml:space="preserve"> </v>
      </c>
      <c r="V32" s="198" t="str">
        <f>IF(ISERR(FIND(V$4,NieStac!$S43))=FALSE(),IF(ISERR(FIND(CONCATENATE(V$4,"+"),NieStac!$S43))=FALSE(),IF(ISERR(FIND(CONCATENATE(V$4,"++"),NieStac!$S43))=FALSE(),IF(ISERR(FIND(CONCATENATE(V$4,"+++"),NieStac!$S43))=FALSE(),"+++","++"),"+")," ")," ")</f>
        <v xml:space="preserve"> </v>
      </c>
      <c r="W32" s="198" t="str">
        <f>IF(ISERR(FIND(W$4,NieStac!$S43))=FALSE(),IF(ISERR(FIND(CONCATENATE(W$4,"+"),NieStac!$S43))=FALSE(),IF(ISERR(FIND(CONCATENATE(W$4,"++"),NieStac!$S43))=FALSE(),IF(ISERR(FIND(CONCATENATE(W$4,"+++"),NieStac!$S43))=FALSE(),"+++","++"),"+")," ")," ")</f>
        <v xml:space="preserve"> </v>
      </c>
      <c r="X32" s="198" t="str">
        <f>IF(ISERR(FIND(X$4,NieStac!$S43))=FALSE(),IF(ISERR(FIND(CONCATENATE(X$4,"+"),NieStac!$S43))=FALSE(),IF(ISERR(FIND(CONCATENATE(X$4,"++"),NieStac!$S43))=FALSE(),IF(ISERR(FIND(CONCATENATE(X$4,"+++"),NieStac!$S43))=FALSE(),"+++","++"),"+")," ")," ")</f>
        <v xml:space="preserve"> </v>
      </c>
      <c r="Y32" s="198" t="str">
        <f>IF(ISERR(FIND(Y$4,NieStac!$S43))=FALSE(),IF(ISERR(FIND(CONCATENATE(Y$4,"+"),NieStac!$S43))=FALSE(),IF(ISERR(FIND(CONCATENATE(Y$4,"++"),NieStac!$S43))=FALSE(),IF(ISERR(FIND(CONCATENATE(Y$4,"+++"),NieStac!$S43))=FALSE(),"+++","++"),"+")," ")," ")</f>
        <v xml:space="preserve"> </v>
      </c>
      <c r="Z32" s="198" t="str">
        <f>IF(ISERR(FIND(Z$4,NieStac!$S43))=FALSE(),IF(ISERR(FIND(CONCATENATE(Z$4,"+"),NieStac!$S43))=FALSE(),IF(ISERR(FIND(CONCATENATE(Z$4,"++"),NieStac!$S43))=FALSE(),IF(ISERR(FIND(CONCATENATE(Z$4,"+++"),NieStac!$S43))=FALSE(),"+++","++"),"+")," ")," ")</f>
        <v xml:space="preserve"> </v>
      </c>
      <c r="AA32" s="198" t="str">
        <f>IF(ISERR(FIND(AA$4,NieStac!$S43))=FALSE(),IF(ISERR(FIND(CONCATENATE(AA$4,"+"),NieStac!$S43))=FALSE(),IF(ISERR(FIND(CONCATENATE(AA$4,"++"),NieStac!$S43))=FALSE(),IF(ISERR(FIND(CONCATENATE(AA$4,"+++"),NieStac!$S43))=FALSE(),"+++","++"),"+")," ")," ")</f>
        <v>+</v>
      </c>
      <c r="AB32" s="198" t="str">
        <f>IF(ISERR(FIND(AB$4,NieStac!$S43))=FALSE(),IF(ISERR(FIND(CONCATENATE(AB$4,"+"),NieStac!$S43))=FALSE(),IF(ISERR(FIND(CONCATENATE(AB$4,"++"),NieStac!$S43))=FALSE(),IF(ISERR(FIND(CONCATENATE(AB$4,"+++"),NieStac!$S43))=FALSE(),"+++","++"),"+")," ")," ")</f>
        <v xml:space="preserve"> </v>
      </c>
      <c r="AC32" s="198" t="str">
        <f>IF(ISERR(FIND(AC$4,NieStac!$S43))=FALSE(),IF(ISERR(FIND(CONCATENATE(AC$4,"+"),NieStac!$S43))=FALSE(),IF(ISERR(FIND(CONCATENATE(AC$4,"++"),NieStac!$S43))=FALSE(),IF(ISERR(FIND(CONCATENATE(AC$4,"+++"),NieStac!$S43))=FALSE(),"+++","++"),"+")," ")," ")</f>
        <v>+</v>
      </c>
      <c r="AD32" s="198" t="str">
        <f>IF(ISERR(FIND(AD$4,NieStac!$S43))=FALSE(),IF(ISERR(FIND(CONCATENATE(AD$4,"+"),NieStac!$S43))=FALSE(),IF(ISERR(FIND(CONCATENATE(AD$4,"++"),NieStac!$S43))=FALSE(),IF(ISERR(FIND(CONCATENATE(AD$4,"+++"),NieStac!$S43))=FALSE(),"+++","++"),"+")," ")," ")</f>
        <v xml:space="preserve"> </v>
      </c>
      <c r="AE32" s="198" t="str">
        <f>IF(ISERR(FIND(AE$4,NieStac!$S43))=FALSE(),IF(ISERR(FIND(CONCATENATE(AE$4,"+"),NieStac!$S43))=FALSE(),IF(ISERR(FIND(CONCATENATE(AE$4,"++"),NieStac!$S43))=FALSE(),IF(ISERR(FIND(CONCATENATE(AE$4,"+++"),NieStac!$S43))=FALSE(),"+++","++"),"+")," ")," ")</f>
        <v xml:space="preserve"> </v>
      </c>
      <c r="AF32" s="198" t="str">
        <f>IF(ISERR(FIND(AF$4,NieStac!$S43))=FALSE(),IF(ISERR(FIND(CONCATENATE(AF$4,"+"),NieStac!$S43))=FALSE(),IF(ISERR(FIND(CONCATENATE(AF$4,"++"),NieStac!$S43))=FALSE(),IF(ISERR(FIND(CONCATENATE(AF$4,"+++"),NieStac!$S43))=FALSE(),"+++","++"),"+")," ")," ")</f>
        <v>+</v>
      </c>
      <c r="AG32" s="198" t="str">
        <f>IF(ISERR(FIND(AG$4,NieStac!$S43))=FALSE(),IF(ISERR(FIND(CONCATENATE(AG$4,"+"),NieStac!$S43))=FALSE(),IF(ISERR(FIND(CONCATENATE(AG$4,"++"),NieStac!$S43))=FALSE(),IF(ISERR(FIND(CONCATENATE(AG$4,"+++"),NieStac!$S43))=FALSE(),"+++","++"),"+")," ")," ")</f>
        <v xml:space="preserve"> </v>
      </c>
      <c r="AH32" s="198" t="str">
        <f>IF(ISERR(FIND(AH$4,NieStac!$S43))=FALSE(),IF(ISERR(FIND(CONCATENATE(AH$4,"+"),NieStac!$S43))=FALSE(),IF(ISERR(FIND(CONCATENATE(AH$4,"++"),NieStac!$S43))=FALSE(),IF(ISERR(FIND(CONCATENATE(AH$4,"+++"),NieStac!$S43))=FALSE(),"+++","++"),"+")," ")," ")</f>
        <v xml:space="preserve"> </v>
      </c>
      <c r="AI32" s="198" t="str">
        <f>IF(ISERR(FIND(AI$4,NieStac!$S43))=FALSE(),IF(ISERR(FIND(CONCATENATE(AI$4,"+"),NieStac!$S43))=FALSE(),IF(ISERR(FIND(CONCATENATE(AI$4,"++"),NieStac!$S43))=FALSE(),IF(ISERR(FIND(CONCATENATE(AI$4,"+++"),NieStac!$S43))=FALSE(),"+++","++"),"+")," ")," ")</f>
        <v xml:space="preserve"> </v>
      </c>
      <c r="AJ32" s="198" t="str">
        <f>IF(ISERR(FIND(AJ$4,NieStac!$S43))=FALSE(),IF(ISERR(FIND(CONCATENATE(AJ$4,"+"),NieStac!$S43))=FALSE(),IF(ISERR(FIND(CONCATENATE(AJ$4,"++"),NieStac!$S43))=FALSE(),IF(ISERR(FIND(CONCATENATE(AJ$4,"+++"),NieStac!$S43))=FALSE(),"+++","++"),"+")," ")," ")</f>
        <v xml:space="preserve"> </v>
      </c>
      <c r="AK32" s="198" t="str">
        <f>IF(ISERR(FIND(AK$4,NieStac!$S43))=FALSE(),IF(ISERR(FIND(CONCATENATE(AK$4,"+"),NieStac!$S43))=FALSE(),IF(ISERR(FIND(CONCATENATE(AK$4,"++"),NieStac!$S43))=FALSE(),IF(ISERR(FIND(CONCATENATE(AK$4,"+++"),NieStac!$S43))=FALSE(),"+++","++"),"+")," ")," ")</f>
        <v xml:space="preserve"> </v>
      </c>
      <c r="AL32" s="198" t="str">
        <f>IF(ISERR(FIND(AL$4,NieStac!$S43))=FALSE(),IF(ISERR(FIND(CONCATENATE(AL$4,"+"),NieStac!$S43))=FALSE(),IF(ISERR(FIND(CONCATENATE(AL$4,"++"),NieStac!$S43))=FALSE(),IF(ISERR(FIND(CONCATENATE(AL$4,"+++"),NieStac!$S43))=FALSE(),"+++","++"),"+")," ")," ")</f>
        <v xml:space="preserve"> </v>
      </c>
      <c r="AM32" s="198" t="str">
        <f>IF(ISERR(FIND(AM$4,NieStac!$S43))=FALSE(),IF(ISERR(FIND(CONCATENATE(AM$4,"+"),NieStac!$S43))=FALSE(),IF(ISERR(FIND(CONCATENATE(AM$4,"++"),NieStac!$S43))=FALSE(),IF(ISERR(FIND(CONCATENATE(AM$4,"+++"),NieStac!$S43))=FALSE(),"+++","++"),"+")," ")," ")</f>
        <v xml:space="preserve"> </v>
      </c>
      <c r="AN32" s="198" t="str">
        <f>IF(ISERR(FIND(AN$4,NieStac!$S43))=FALSE(),IF(ISERR(FIND(CONCATENATE(AN$4,"+"),NieStac!$S43))=FALSE(),IF(ISERR(FIND(CONCATENATE(AN$4,"++"),NieStac!$S43))=FALSE(),IF(ISERR(FIND(CONCATENATE(AN$4,"+++"),NieStac!$S43))=FALSE(),"+++","++"),"+")," ")," ")</f>
        <v xml:space="preserve"> </v>
      </c>
      <c r="AO32" s="198" t="str">
        <f>IF(ISERR(FIND(AO$4,NieStac!$S43))=FALSE(),IF(ISERR(FIND(CONCATENATE(AO$4,"+"),NieStac!$S43))=FALSE(),IF(ISERR(FIND(CONCATENATE(AO$4,"++"),NieStac!$S43))=FALSE(),IF(ISERR(FIND(CONCATENATE(AO$4,"+++"),NieStac!$S43))=FALSE(),"+++","++"),"+")," ")," ")</f>
        <v xml:space="preserve"> </v>
      </c>
      <c r="AP32" s="198" t="str">
        <f>IF(ISERR(FIND(AP$4,NieStac!$S43))=FALSE(),IF(ISERR(FIND(CONCATENATE(AP$4,"+"),NieStac!$S43))=FALSE(),IF(ISERR(FIND(CONCATENATE(AP$4,"++"),NieStac!$S43))=FALSE(),IF(ISERR(FIND(CONCATENATE(AP$4,"+++"),NieStac!$S43))=FALSE(),"+++","++"),"+")," ")," ")</f>
        <v xml:space="preserve"> </v>
      </c>
      <c r="AQ32" s="198" t="str">
        <f>IF(ISERR(FIND(AQ$4,NieStac!$S43))=FALSE(),IF(ISERR(FIND(CONCATENATE(AQ$4,"+"),NieStac!$S43))=FALSE(),IF(ISERR(FIND(CONCATENATE(AQ$4,"++"),NieStac!$S43))=FALSE(),IF(ISERR(FIND(CONCATENATE(AQ$4,"+++"),NieStac!$S43))=FALSE(),"+++","++"),"+")," ")," ")</f>
        <v xml:space="preserve"> </v>
      </c>
      <c r="AR32" s="198" t="str">
        <f>IF(ISERR(FIND(AR$4,NieStac!$S43))=FALSE(),IF(ISERR(FIND(CONCATENATE(AR$4,"+"),NieStac!$S43))=FALSE(),IF(ISERR(FIND(CONCATENATE(AR$4,"++"),NieStac!$S43))=FALSE(),IF(ISERR(FIND(CONCATENATE(AR$4,"+++"),NieStac!$S43))=FALSE(),"+++","++"),"+")," ")," ")</f>
        <v xml:space="preserve"> </v>
      </c>
      <c r="AS32" s="198" t="str">
        <f>IF(ISERR(FIND(AS$4,NieStac!$S43))=FALSE(),IF(ISERR(FIND(CONCATENATE(AS$4,"+"),NieStac!$S43))=FALSE(),IF(ISERR(FIND(CONCATENATE(AS$4,"++"),NieStac!$S43))=FALSE(),IF(ISERR(FIND(CONCATENATE(AS$4,"+++"),NieStac!$S43))=FALSE(),"+++","++"),"+")," ")," ")</f>
        <v xml:space="preserve"> </v>
      </c>
      <c r="AT32" s="198" t="str">
        <f>IF(ISERR(FIND(AT$4,NieStac!$S43))=FALSE(),IF(ISERR(FIND(CONCATENATE(AT$4,"+"),NieStac!$S43))=FALSE(),IF(ISERR(FIND(CONCATENATE(AT$4,"++"),NieStac!$S43))=FALSE(),IF(ISERR(FIND(CONCATENATE(AT$4,"+++"),NieStac!$S43))=FALSE(),"+++","++"),"+")," ")," ")</f>
        <v xml:space="preserve"> </v>
      </c>
      <c r="AU32" s="198" t="str">
        <f>IF(ISERR(FIND(AU$4,NieStac!$S43))=FALSE(),IF(ISERR(FIND(CONCATENATE(AU$4,"+"),NieStac!$S43))=FALSE(),IF(ISERR(FIND(CONCATENATE(AU$4,"++"),NieStac!$S43))=FALSE(),IF(ISERR(FIND(CONCATENATE(AU$4,"+++"),NieStac!$S43))=FALSE(),"+++","++"),"+")," ")," ")</f>
        <v xml:space="preserve"> </v>
      </c>
      <c r="AV32" s="197" t="str">
        <f>NieStac!$C43</f>
        <v>Zaawansowane metody programowania robotów przemysłowych i planowania zadań</v>
      </c>
      <c r="AW32" s="198" t="str">
        <f>IF(ISERR(FIND(AW$4,NieStac!$T43))=FALSE(),IF(ISERR(FIND(CONCATENATE(AW$4,"+"),NieStac!$T43))=FALSE(),IF(ISERR(FIND(CONCATENATE(AW$4,"++"),NieStac!$T43))=FALSE(),IF(ISERR(FIND(CONCATENATE(AW$4,"+++"),NieStac!$T43))=FALSE(),"+++","++"),"+")," ")," ")</f>
        <v xml:space="preserve"> </v>
      </c>
      <c r="AX32" s="198" t="str">
        <f>IF(ISERR(FIND(AX$4,NieStac!$T43))=FALSE(),IF(ISERR(FIND(CONCATENATE(AX$4,"+"),NieStac!$T43))=FALSE(),IF(ISERR(FIND(CONCATENATE(AX$4,"++"),NieStac!$T43))=FALSE(),IF(ISERR(FIND(CONCATENATE(AX$4,"+++"),NieStac!$T43))=FALSE(),"+++","++"),"+")," ")," ")</f>
        <v>+</v>
      </c>
      <c r="AY32" s="198" t="str">
        <f>IF(ISERR(FIND(AY$4,NieStac!$T43))=FALSE(),IF(ISERR(FIND(CONCATENATE(AY$4,"+"),NieStac!$T43))=FALSE(),IF(ISERR(FIND(CONCATENATE(AY$4,"++"),NieStac!$T43))=FALSE(),IF(ISERR(FIND(CONCATENATE(AY$4,"+++"),NieStac!$T43))=FALSE(),"+++","++"),"+")," ")," ")</f>
        <v>+</v>
      </c>
      <c r="AZ32" s="198" t="str">
        <f>IF(ISERR(FIND(AZ$4,NieStac!$T43))=FALSE(),IF(ISERR(FIND(CONCATENATE(AZ$4,"+"),NieStac!$T43))=FALSE(),IF(ISERR(FIND(CONCATENATE(AZ$4,"++"),NieStac!$T43))=FALSE(),IF(ISERR(FIND(CONCATENATE(AZ$4,"+++"),NieStac!$T43))=FALSE(),"+++","++"),"+")," ")," ")</f>
        <v xml:space="preserve"> </v>
      </c>
      <c r="BA32" s="198" t="str">
        <f>IF(ISERR(FIND(BA$4,NieStac!$T43))=FALSE(),IF(ISERR(FIND(CONCATENATE(BA$4,"+"),NieStac!$T43))=FALSE(),IF(ISERR(FIND(CONCATENATE(BA$4,"++"),NieStac!$T43))=FALSE(),IF(ISERR(FIND(CONCATENATE(BA$4,"+++"),NieStac!$T43))=FALSE(),"+++","++"),"+")," ")," ")</f>
        <v xml:space="preserve"> </v>
      </c>
      <c r="BB32" s="198" t="str">
        <f>IF(ISERR(FIND(BB$4,NieStac!$T43))=FALSE(),IF(ISERR(FIND(CONCATENATE(BB$4,"+"),NieStac!$T43))=FALSE(),IF(ISERR(FIND(CONCATENATE(BB$4,"++"),NieStac!$T43))=FALSE(),IF(ISERR(FIND(CONCATENATE(BB$4,"+++"),NieStac!$T43))=FALSE(),"+++","++"),"+")," ")," ")</f>
        <v xml:space="preserve"> </v>
      </c>
    </row>
    <row r="33" spans="1:54" ht="15.75" customHeight="1">
      <c r="A33" s="197" t="str">
        <f>NieStac!$C44</f>
        <v>Zaawansowane narzędzia i metody
programowania robotów autonomicznych</v>
      </c>
      <c r="B33" s="198" t="str">
        <f>IF(ISERR(FIND(B$4,NieStac!$R44))=FALSE(),IF(ISERR(FIND(CONCATENATE(B$4,"+"),NieStac!$R44))=FALSE(),IF(ISERR(FIND(CONCATENATE(B$4,"++"),NieStac!$R44))=FALSE(),IF(ISERR(FIND(CONCATENATE(B$4,"+++"),NieStac!$R44))=FALSE(),"+++","++"),"+")," ")," ")</f>
        <v>+</v>
      </c>
      <c r="C33" s="198" t="str">
        <f>IF(ISERR(FIND(C$4,NieStac!$R44))=FALSE(),IF(ISERR(FIND(CONCATENATE(C$4,"+"),NieStac!$R44))=FALSE(),IF(ISERR(FIND(CONCATENATE(C$4,"++"),NieStac!$R44))=FALSE(),IF(ISERR(FIND(CONCATENATE(C$4,"+++"),NieStac!$R44))=FALSE(),"+++","++"),"+")," ")," ")</f>
        <v xml:space="preserve"> </v>
      </c>
      <c r="D33" s="198" t="str">
        <f>IF(ISERR(FIND(D$4,NieStac!$R44))=FALSE(),IF(ISERR(FIND(CONCATENATE(D$4,"+"),NieStac!$R44))=FALSE(),IF(ISERR(FIND(CONCATENATE(D$4,"++"),NieStac!$R44))=FALSE(),IF(ISERR(FIND(CONCATENATE(D$4,"+++"),NieStac!$R44))=FALSE(),"+++","++"),"+")," ")," ")</f>
        <v>+</v>
      </c>
      <c r="E33" s="198" t="str">
        <f>IF(ISERR(FIND(E$4,NieStac!$R44))=FALSE(),IF(ISERR(FIND(CONCATENATE(E$4,"+"),NieStac!$R44))=FALSE(),IF(ISERR(FIND(CONCATENATE(E$4,"++"),NieStac!$R44))=FALSE(),IF(ISERR(FIND(CONCATENATE(E$4,"+++"),NieStac!$R44))=FALSE(),"+++","++"),"+")," ")," ")</f>
        <v xml:space="preserve"> </v>
      </c>
      <c r="F33" s="198" t="str">
        <f>IF(ISERR(FIND(F$4,NieStac!$R44))=FALSE(),IF(ISERR(FIND(CONCATENATE(F$4,"+"),NieStac!$R44))=FALSE(),IF(ISERR(FIND(CONCATENATE(F$4,"++"),NieStac!$R44))=FALSE(),IF(ISERR(FIND(CONCATENATE(F$4,"+++"),NieStac!$R44))=FALSE(),"+++","++"),"+")," ")," ")</f>
        <v xml:space="preserve"> </v>
      </c>
      <c r="G33" s="198" t="str">
        <f>IF(ISERR(FIND(G$4,NieStac!$R44))=FALSE(),IF(ISERR(FIND(CONCATENATE(G$4,"+"),NieStac!$R44))=FALSE(),IF(ISERR(FIND(CONCATENATE(G$4,"++"),NieStac!$R44))=FALSE(),IF(ISERR(FIND(CONCATENATE(G$4,"+++"),NieStac!$R44))=FALSE(),"+++","++"),"+")," ")," ")</f>
        <v xml:space="preserve"> </v>
      </c>
      <c r="H33" s="198" t="str">
        <f>IF(ISERR(FIND(H$4,NieStac!$R44))=FALSE(),IF(ISERR(FIND(CONCATENATE(H$4,"+"),NieStac!$R44))=FALSE(),IF(ISERR(FIND(CONCATENATE(H$4,"++"),NieStac!$R44))=FALSE(),IF(ISERR(FIND(CONCATENATE(H$4,"+++"),NieStac!$R44))=FALSE(),"+++","++"),"+")," ")," ")</f>
        <v xml:space="preserve"> </v>
      </c>
      <c r="I33" s="198" t="str">
        <f>IF(ISERR(FIND(I$4,NieStac!$R44))=FALSE(),IF(ISERR(FIND(CONCATENATE(I$4,"+"),NieStac!$R44))=FALSE(),IF(ISERR(FIND(CONCATENATE(I$4,"++"),NieStac!$R44))=FALSE(),IF(ISERR(FIND(CONCATENATE(I$4,"+++"),NieStac!$R44))=FALSE(),"+++","++"),"+")," ")," ")</f>
        <v xml:space="preserve"> </v>
      </c>
      <c r="J33" s="198" t="str">
        <f>IF(ISERR(FIND(J$4,NieStac!$R44))=FALSE(),IF(ISERR(FIND(CONCATENATE(J$4,"+"),NieStac!$R44))=FALSE(),IF(ISERR(FIND(CONCATENATE(J$4,"++"),NieStac!$R44))=FALSE(),IF(ISERR(FIND(CONCATENATE(J$4,"+++"),NieStac!$R44))=FALSE(),"+++","++"),"+")," ")," ")</f>
        <v xml:space="preserve"> </v>
      </c>
      <c r="K33" s="198" t="str">
        <f>IF(ISERR(FIND(K$4,NieStac!$R44))=FALSE(),IF(ISERR(FIND(CONCATENATE(K$4,"+"),NieStac!$R44))=FALSE(),IF(ISERR(FIND(CONCATENATE(K$4,"++"),NieStac!$R44))=FALSE(),IF(ISERR(FIND(CONCATENATE(K$4,"+++"),NieStac!$R44))=FALSE(),"+++","++"),"+")," ")," ")</f>
        <v xml:space="preserve"> </v>
      </c>
      <c r="L33" s="198" t="str">
        <f>IF(ISERR(FIND(L$4,NieStac!$R44))=FALSE(),IF(ISERR(FIND(CONCATENATE(L$4,"+"),NieStac!$R44))=FALSE(),IF(ISERR(FIND(CONCATENATE(L$4,"++"),NieStac!$R44))=FALSE(),IF(ISERR(FIND(CONCATENATE(L$4,"+++"),NieStac!$R44))=FALSE(),"+++","++"),"+")," ")," ")</f>
        <v xml:space="preserve"> </v>
      </c>
      <c r="M33" s="198" t="str">
        <f>IF(ISERR(FIND(M$4,NieStac!$R44))=FALSE(),IF(ISERR(FIND(CONCATENATE(M$4,"+"),NieStac!$R44))=FALSE(),IF(ISERR(FIND(CONCATENATE(M$4,"++"),NieStac!$R44))=FALSE(),IF(ISERR(FIND(CONCATENATE(M$4,"+++"),NieStac!$R44))=FALSE(),"+++","++"),"+")," ")," ")</f>
        <v>+</v>
      </c>
      <c r="N33" s="198" t="str">
        <f>IF(ISERR(FIND(N$4,NieStac!$R44))=FALSE(),IF(ISERR(FIND(CONCATENATE(N$4,"+"),NieStac!$R44))=FALSE(),IF(ISERR(FIND(CONCATENATE(N$4,"++"),NieStac!$R44))=FALSE(),IF(ISERR(FIND(CONCATENATE(N$4,"+++"),NieStac!$R44))=FALSE(),"+++","++"),"+")," ")," ")</f>
        <v xml:space="preserve"> </v>
      </c>
      <c r="O33" s="198" t="str">
        <f>IF(ISERR(FIND(O$4,NieStac!$R44))=FALSE(),IF(ISERR(FIND(CONCATENATE(O$4,"+"),NieStac!$R44))=FALSE(),IF(ISERR(FIND(CONCATENATE(O$4,"++"),NieStac!$R44))=FALSE(),IF(ISERR(FIND(CONCATENATE(O$4,"+++"),NieStac!$R44))=FALSE(),"+++","++"),"+")," ")," ")</f>
        <v xml:space="preserve"> </v>
      </c>
      <c r="P33" s="198" t="str">
        <f>IF(ISERR(FIND(P$4,NieStac!$R44))=FALSE(),IF(ISERR(FIND(CONCATENATE(P$4,"+"),NieStac!$R44))=FALSE(),IF(ISERR(FIND(CONCATENATE(P$4,"++"),NieStac!$R44))=FALSE(),IF(ISERR(FIND(CONCATENATE(P$4,"+++"),NieStac!$R44))=FALSE(),"+++","++"),"+")," ")," ")</f>
        <v xml:space="preserve"> </v>
      </c>
      <c r="Q33" s="198" t="str">
        <f>IF(ISERR(FIND(Q$4,NieStac!$R44))=FALSE(),IF(ISERR(FIND(CONCATENATE(Q$4,"+"),NieStac!$R44))=FALSE(),IF(ISERR(FIND(CONCATENATE(Q$4,"++"),NieStac!$R44))=FALSE(),IF(ISERR(FIND(CONCATENATE(Q$4,"+++"),NieStac!$R44))=FALSE(),"+++","++"),"+")," ")," ")</f>
        <v xml:space="preserve"> </v>
      </c>
      <c r="R33" s="198" t="str">
        <f>IF(ISERR(FIND(R$4,NieStac!$R44))=FALSE(),IF(ISERR(FIND(CONCATENATE(R$4,"+"),NieStac!$R44))=FALSE(),IF(ISERR(FIND(CONCATENATE(R$4,"++"),NieStac!$R44))=FALSE(),IF(ISERR(FIND(CONCATENATE(R$4,"+++"),NieStac!$R44))=FALSE(),"+++","++"),"+")," ")," ")</f>
        <v xml:space="preserve"> </v>
      </c>
      <c r="S33" s="198" t="str">
        <f>IF(ISERR(FIND(S$4,NieStac!$R44))=FALSE(),IF(ISERR(FIND(CONCATENATE(S$4,"+"),NieStac!$R44))=FALSE(),IF(ISERR(FIND(CONCATENATE(S$4,"++"),NieStac!$R44))=FALSE(),IF(ISERR(FIND(CONCATENATE(S$4,"+++"),NieStac!$R44))=FALSE(),"+++","++"),"+")," ")," ")</f>
        <v xml:space="preserve"> </v>
      </c>
      <c r="T33" s="197" t="str">
        <f>NieStac!$C44</f>
        <v>Zaawansowane narzędzia i metody
programowania robotów autonomicznych</v>
      </c>
      <c r="U33" s="198" t="str">
        <f>IF(ISERR(FIND(U$4,NieStac!$S44))=FALSE(),IF(ISERR(FIND(CONCATENATE(U$4,"+"),NieStac!$S44))=FALSE(),IF(ISERR(FIND(CONCATENATE(U$4,"++"),NieStac!$S44))=FALSE(),IF(ISERR(FIND(CONCATENATE(U$4,"+++"),NieStac!$S44))=FALSE(),"+++","++"),"+")," ")," ")</f>
        <v xml:space="preserve"> </v>
      </c>
      <c r="V33" s="198" t="str">
        <f>IF(ISERR(FIND(V$4,NieStac!$S44))=FALSE(),IF(ISERR(FIND(CONCATENATE(V$4,"+"),NieStac!$S44))=FALSE(),IF(ISERR(FIND(CONCATENATE(V$4,"++"),NieStac!$S44))=FALSE(),IF(ISERR(FIND(CONCATENATE(V$4,"+++"),NieStac!$S44))=FALSE(),"+++","++"),"+")," ")," ")</f>
        <v xml:space="preserve"> </v>
      </c>
      <c r="W33" s="198" t="str">
        <f>IF(ISERR(FIND(W$4,NieStac!$S44))=FALSE(),IF(ISERR(FIND(CONCATENATE(W$4,"+"),NieStac!$S44))=FALSE(),IF(ISERR(FIND(CONCATENATE(W$4,"++"),NieStac!$S44))=FALSE(),IF(ISERR(FIND(CONCATENATE(W$4,"+++"),NieStac!$S44))=FALSE(),"+++","++"),"+")," ")," ")</f>
        <v xml:space="preserve"> </v>
      </c>
      <c r="X33" s="198" t="str">
        <f>IF(ISERR(FIND(X$4,NieStac!$S44))=FALSE(),IF(ISERR(FIND(CONCATENATE(X$4,"+"),NieStac!$S44))=FALSE(),IF(ISERR(FIND(CONCATENATE(X$4,"++"),NieStac!$S44))=FALSE(),IF(ISERR(FIND(CONCATENATE(X$4,"+++"),NieStac!$S44))=FALSE(),"+++","++"),"+")," ")," ")</f>
        <v xml:space="preserve"> </v>
      </c>
      <c r="Y33" s="198" t="str">
        <f>IF(ISERR(FIND(Y$4,NieStac!$S44))=FALSE(),IF(ISERR(FIND(CONCATENATE(Y$4,"+"),NieStac!$S44))=FALSE(),IF(ISERR(FIND(CONCATENATE(Y$4,"++"),NieStac!$S44))=FALSE(),IF(ISERR(FIND(CONCATENATE(Y$4,"+++"),NieStac!$S44))=FALSE(),"+++","++"),"+")," ")," ")</f>
        <v xml:space="preserve"> </v>
      </c>
      <c r="Z33" s="198" t="str">
        <f>IF(ISERR(FIND(Z$4,NieStac!$S44))=FALSE(),IF(ISERR(FIND(CONCATENATE(Z$4,"+"),NieStac!$S44))=FALSE(),IF(ISERR(FIND(CONCATENATE(Z$4,"++"),NieStac!$S44))=FALSE(),IF(ISERR(FIND(CONCATENATE(Z$4,"+++"),NieStac!$S44))=FALSE(),"+++","++"),"+")," ")," ")</f>
        <v xml:space="preserve"> </v>
      </c>
      <c r="AA33" s="198" t="str">
        <f>IF(ISERR(FIND(AA$4,NieStac!$S44))=FALSE(),IF(ISERR(FIND(CONCATENATE(AA$4,"+"),NieStac!$S44))=FALSE(),IF(ISERR(FIND(CONCATENATE(AA$4,"++"),NieStac!$S44))=FALSE(),IF(ISERR(FIND(CONCATENATE(AA$4,"+++"),NieStac!$S44))=FALSE(),"+++","++"),"+")," ")," ")</f>
        <v xml:space="preserve"> </v>
      </c>
      <c r="AB33" s="198" t="str">
        <f>IF(ISERR(FIND(AB$4,NieStac!$S44))=FALSE(),IF(ISERR(FIND(CONCATENATE(AB$4,"+"),NieStac!$S44))=FALSE(),IF(ISERR(FIND(CONCATENATE(AB$4,"++"),NieStac!$S44))=FALSE(),IF(ISERR(FIND(CONCATENATE(AB$4,"+++"),NieStac!$S44))=FALSE(),"+++","++"),"+")," ")," ")</f>
        <v xml:space="preserve"> </v>
      </c>
      <c r="AC33" s="198" t="str">
        <f>IF(ISERR(FIND(AC$4,NieStac!$S44))=FALSE(),IF(ISERR(FIND(CONCATENATE(AC$4,"+"),NieStac!$S44))=FALSE(),IF(ISERR(FIND(CONCATENATE(AC$4,"++"),NieStac!$S44))=FALSE(),IF(ISERR(FIND(CONCATENATE(AC$4,"+++"),NieStac!$S44))=FALSE(),"+++","++"),"+")," ")," ")</f>
        <v xml:space="preserve"> </v>
      </c>
      <c r="AD33" s="198" t="str">
        <f>IF(ISERR(FIND(AD$4,NieStac!$S44))=FALSE(),IF(ISERR(FIND(CONCATENATE(AD$4,"+"),NieStac!$S44))=FALSE(),IF(ISERR(FIND(CONCATENATE(AD$4,"++"),NieStac!$S44))=FALSE(),IF(ISERR(FIND(CONCATENATE(AD$4,"+++"),NieStac!$S44))=FALSE(),"+++","++"),"+")," ")," ")</f>
        <v xml:space="preserve"> </v>
      </c>
      <c r="AE33" s="198" t="str">
        <f>IF(ISERR(FIND(AE$4,NieStac!$S44))=FALSE(),IF(ISERR(FIND(CONCATENATE(AE$4,"+"),NieStac!$S44))=FALSE(),IF(ISERR(FIND(CONCATENATE(AE$4,"++"),NieStac!$S44))=FALSE(),IF(ISERR(FIND(CONCATENATE(AE$4,"+++"),NieStac!$S44))=FALSE(),"+++","++"),"+")," ")," ")</f>
        <v>+</v>
      </c>
      <c r="AF33" s="198" t="str">
        <f>IF(ISERR(FIND(AF$4,NieStac!$S44))=FALSE(),IF(ISERR(FIND(CONCATENATE(AF$4,"+"),NieStac!$S44))=FALSE(),IF(ISERR(FIND(CONCATENATE(AF$4,"++"),NieStac!$S44))=FALSE(),IF(ISERR(FIND(CONCATENATE(AF$4,"+++"),NieStac!$S44))=FALSE(),"+++","++"),"+")," ")," ")</f>
        <v>+</v>
      </c>
      <c r="AG33" s="198" t="str">
        <f>IF(ISERR(FIND(AG$4,NieStac!$S44))=FALSE(),IF(ISERR(FIND(CONCATENATE(AG$4,"+"),NieStac!$S44))=FALSE(),IF(ISERR(FIND(CONCATENATE(AG$4,"++"),NieStac!$S44))=FALSE(),IF(ISERR(FIND(CONCATENATE(AG$4,"+++"),NieStac!$S44))=FALSE(),"+++","++"),"+")," ")," ")</f>
        <v xml:space="preserve"> </v>
      </c>
      <c r="AH33" s="198" t="str">
        <f>IF(ISERR(FIND(AH$4,NieStac!$S44))=FALSE(),IF(ISERR(FIND(CONCATENATE(AH$4,"+"),NieStac!$S44))=FALSE(),IF(ISERR(FIND(CONCATENATE(AH$4,"++"),NieStac!$S44))=FALSE(),IF(ISERR(FIND(CONCATENATE(AH$4,"+++"),NieStac!$S44))=FALSE(),"+++","++"),"+")," ")," ")</f>
        <v xml:space="preserve"> </v>
      </c>
      <c r="AI33" s="198" t="str">
        <f>IF(ISERR(FIND(AI$4,NieStac!$S44))=FALSE(),IF(ISERR(FIND(CONCATENATE(AI$4,"+"),NieStac!$S44))=FALSE(),IF(ISERR(FIND(CONCATENATE(AI$4,"++"),NieStac!$S44))=FALSE(),IF(ISERR(FIND(CONCATENATE(AI$4,"+++"),NieStac!$S44))=FALSE(),"+++","++"),"+")," ")," ")</f>
        <v>+</v>
      </c>
      <c r="AJ33" s="198" t="str">
        <f>IF(ISERR(FIND(AJ$4,NieStac!$S44))=FALSE(),IF(ISERR(FIND(CONCATENATE(AJ$4,"+"),NieStac!$S44))=FALSE(),IF(ISERR(FIND(CONCATENATE(AJ$4,"++"),NieStac!$S44))=FALSE(),IF(ISERR(FIND(CONCATENATE(AJ$4,"+++"),NieStac!$S44))=FALSE(),"+++","++"),"+")," ")," ")</f>
        <v xml:space="preserve"> </v>
      </c>
      <c r="AK33" s="198" t="str">
        <f>IF(ISERR(FIND(AK$4,NieStac!$S44))=FALSE(),IF(ISERR(FIND(CONCATENATE(AK$4,"+"),NieStac!$S44))=FALSE(),IF(ISERR(FIND(CONCATENATE(AK$4,"++"),NieStac!$S44))=FALSE(),IF(ISERR(FIND(CONCATENATE(AK$4,"+++"),NieStac!$S44))=FALSE(),"+++","++"),"+")," ")," ")</f>
        <v xml:space="preserve"> </v>
      </c>
      <c r="AL33" s="198" t="str">
        <f>IF(ISERR(FIND(AL$4,NieStac!$S44))=FALSE(),IF(ISERR(FIND(CONCATENATE(AL$4,"+"),NieStac!$S44))=FALSE(),IF(ISERR(FIND(CONCATENATE(AL$4,"++"),NieStac!$S44))=FALSE(),IF(ISERR(FIND(CONCATENATE(AL$4,"+++"),NieStac!$S44))=FALSE(),"+++","++"),"+")," ")," ")</f>
        <v xml:space="preserve"> </v>
      </c>
      <c r="AM33" s="198" t="str">
        <f>IF(ISERR(FIND(AM$4,NieStac!$S44))=FALSE(),IF(ISERR(FIND(CONCATENATE(AM$4,"+"),NieStac!$S44))=FALSE(),IF(ISERR(FIND(CONCATENATE(AM$4,"++"),NieStac!$S44))=FALSE(),IF(ISERR(FIND(CONCATENATE(AM$4,"+++"),NieStac!$S44))=FALSE(),"+++","++"),"+")," ")," ")</f>
        <v xml:space="preserve"> </v>
      </c>
      <c r="AN33" s="198" t="str">
        <f>IF(ISERR(FIND(AN$4,NieStac!$S44))=FALSE(),IF(ISERR(FIND(CONCATENATE(AN$4,"+"),NieStac!$S44))=FALSE(),IF(ISERR(FIND(CONCATENATE(AN$4,"++"),NieStac!$S44))=FALSE(),IF(ISERR(FIND(CONCATENATE(AN$4,"+++"),NieStac!$S44))=FALSE(),"+++","++"),"+")," ")," ")</f>
        <v xml:space="preserve"> </v>
      </c>
      <c r="AO33" s="198" t="str">
        <f>IF(ISERR(FIND(AO$4,NieStac!$S44))=FALSE(),IF(ISERR(FIND(CONCATENATE(AO$4,"+"),NieStac!$S44))=FALSE(),IF(ISERR(FIND(CONCATENATE(AO$4,"++"),NieStac!$S44))=FALSE(),IF(ISERR(FIND(CONCATENATE(AO$4,"+++"),NieStac!$S44))=FALSE(),"+++","++"),"+")," ")," ")</f>
        <v>+</v>
      </c>
      <c r="AP33" s="198" t="str">
        <f>IF(ISERR(FIND(AP$4,NieStac!$S44))=FALSE(),IF(ISERR(FIND(CONCATENATE(AP$4,"+"),NieStac!$S44))=FALSE(),IF(ISERR(FIND(CONCATENATE(AP$4,"++"),NieStac!$S44))=FALSE(),IF(ISERR(FIND(CONCATENATE(AP$4,"+++"),NieStac!$S44))=FALSE(),"+++","++"),"+")," ")," ")</f>
        <v>+</v>
      </c>
      <c r="AQ33" s="198" t="str">
        <f>IF(ISERR(FIND(AQ$4,NieStac!$S44))=FALSE(),IF(ISERR(FIND(CONCATENATE(AQ$4,"+"),NieStac!$S44))=FALSE(),IF(ISERR(FIND(CONCATENATE(AQ$4,"++"),NieStac!$S44))=FALSE(),IF(ISERR(FIND(CONCATENATE(AQ$4,"+++"),NieStac!$S44))=FALSE(),"+++","++"),"+")," ")," ")</f>
        <v xml:space="preserve"> </v>
      </c>
      <c r="AR33" s="198" t="str">
        <f>IF(ISERR(FIND(AR$4,NieStac!$S44))=FALSE(),IF(ISERR(FIND(CONCATENATE(AR$4,"+"),NieStac!$S44))=FALSE(),IF(ISERR(FIND(CONCATENATE(AR$4,"++"),NieStac!$S44))=FALSE(),IF(ISERR(FIND(CONCATENATE(AR$4,"+++"),NieStac!$S44))=FALSE(),"+++","++"),"+")," ")," ")</f>
        <v xml:space="preserve"> </v>
      </c>
      <c r="AS33" s="198" t="str">
        <f>IF(ISERR(FIND(AS$4,NieStac!$S44))=FALSE(),IF(ISERR(FIND(CONCATENATE(AS$4,"+"),NieStac!$S44))=FALSE(),IF(ISERR(FIND(CONCATENATE(AS$4,"++"),NieStac!$S44))=FALSE(),IF(ISERR(FIND(CONCATENATE(AS$4,"+++"),NieStac!$S44))=FALSE(),"+++","++"),"+")," ")," ")</f>
        <v>+</v>
      </c>
      <c r="AT33" s="198" t="str">
        <f>IF(ISERR(FIND(AT$4,NieStac!$S44))=FALSE(),IF(ISERR(FIND(CONCATENATE(AT$4,"+"),NieStac!$S44))=FALSE(),IF(ISERR(FIND(CONCATENATE(AT$4,"++"),NieStac!$S44))=FALSE(),IF(ISERR(FIND(CONCATENATE(AT$4,"+++"),NieStac!$S44))=FALSE(),"+++","++"),"+")," ")," ")</f>
        <v xml:space="preserve"> </v>
      </c>
      <c r="AU33" s="198" t="str">
        <f>IF(ISERR(FIND(AU$4,NieStac!$S44))=FALSE(),IF(ISERR(FIND(CONCATENATE(AU$4,"+"),NieStac!$S44))=FALSE(),IF(ISERR(FIND(CONCATENATE(AU$4,"++"),NieStac!$S44))=FALSE(),IF(ISERR(FIND(CONCATENATE(AU$4,"+++"),NieStac!$S44))=FALSE(),"+++","++"),"+")," ")," ")</f>
        <v xml:space="preserve"> </v>
      </c>
      <c r="AV33" s="197" t="str">
        <f>NieStac!$C44</f>
        <v>Zaawansowane narzędzia i metody
programowania robotów autonomicznych</v>
      </c>
      <c r="AW33" s="198" t="str">
        <f>IF(ISERR(FIND(AW$4,NieStac!$T44))=FALSE(),IF(ISERR(FIND(CONCATENATE(AW$4,"+"),NieStac!$T44))=FALSE(),IF(ISERR(FIND(CONCATENATE(AW$4,"++"),NieStac!$T44))=FALSE(),IF(ISERR(FIND(CONCATENATE(AW$4,"+++"),NieStac!$T44))=FALSE(),"+++","++"),"+")," ")," ")</f>
        <v xml:space="preserve"> </v>
      </c>
      <c r="AX33" s="198" t="str">
        <f>IF(ISERR(FIND(AX$4,NieStac!$T44))=FALSE(),IF(ISERR(FIND(CONCATENATE(AX$4,"+"),NieStac!$T44))=FALSE(),IF(ISERR(FIND(CONCATENATE(AX$4,"++"),NieStac!$T44))=FALSE(),IF(ISERR(FIND(CONCATENATE(AX$4,"+++"),NieStac!$T44))=FALSE(),"+++","++"),"+")," ")," ")</f>
        <v>+</v>
      </c>
      <c r="AY33" s="198" t="str">
        <f>IF(ISERR(FIND(AY$4,NieStac!$T44))=FALSE(),IF(ISERR(FIND(CONCATENATE(AY$4,"+"),NieStac!$T44))=FALSE(),IF(ISERR(FIND(CONCATENATE(AY$4,"++"),NieStac!$T44))=FALSE(),IF(ISERR(FIND(CONCATENATE(AY$4,"+++"),NieStac!$T44))=FALSE(),"+++","++"),"+")," ")," ")</f>
        <v>+</v>
      </c>
      <c r="AZ33" s="198" t="str">
        <f>IF(ISERR(FIND(AZ$4,NieStac!$T44))=FALSE(),IF(ISERR(FIND(CONCATENATE(AZ$4,"+"),NieStac!$T44))=FALSE(),IF(ISERR(FIND(CONCATENATE(AZ$4,"++"),NieStac!$T44))=FALSE(),IF(ISERR(FIND(CONCATENATE(AZ$4,"+++"),NieStac!$T44))=FALSE(),"+++","++"),"+")," ")," ")</f>
        <v xml:space="preserve"> </v>
      </c>
      <c r="BA33" s="198" t="str">
        <f>IF(ISERR(FIND(BA$4,NieStac!$T44))=FALSE(),IF(ISERR(FIND(CONCATENATE(BA$4,"+"),NieStac!$T44))=FALSE(),IF(ISERR(FIND(CONCATENATE(BA$4,"++"),NieStac!$T44))=FALSE(),IF(ISERR(FIND(CONCATENATE(BA$4,"+++"),NieStac!$T44))=FALSE(),"+++","++"),"+")," ")," ")</f>
        <v xml:space="preserve"> </v>
      </c>
      <c r="BB33" s="198" t="str">
        <f>IF(ISERR(FIND(BB$4,NieStac!$T44))=FALSE(),IF(ISERR(FIND(CONCATENATE(BB$4,"+"),NieStac!$T44))=FALSE(),IF(ISERR(FIND(CONCATENATE(BB$4,"++"),NieStac!$T44))=FALSE(),IF(ISERR(FIND(CONCATENATE(BB$4,"+++"),NieStac!$T44))=FALSE(),"+++","++"),"+")," ")," ")</f>
        <v xml:space="preserve"> </v>
      </c>
    </row>
    <row r="34" spans="1:54" ht="15.75" customHeight="1">
      <c r="A34" s="197" t="str">
        <f>NieStac!$C45</f>
        <v>Przedmiot obieralny 2: 
a) Wybrane zagadnienia grafiki 3D i wizualizacji komputerowej
b) Systemy zrobotyzowane i przemysł 4.0
c) Modelowanie procesów biznesowych</v>
      </c>
      <c r="B34" s="198" t="str">
        <f>IF(ISERR(FIND(B$4,NieStac!$R45))=FALSE(),IF(ISERR(FIND(CONCATENATE(B$4,"+"),NieStac!$R45))=FALSE(),IF(ISERR(FIND(CONCATENATE(B$4,"++"),NieStac!$R45))=FALSE(),IF(ISERR(FIND(CONCATENATE(B$4,"+++"),NieStac!$R45))=FALSE(),"+++","++"),"+")," ")," ")</f>
        <v xml:space="preserve"> </v>
      </c>
      <c r="C34" s="198" t="str">
        <f>IF(ISERR(FIND(C$4,NieStac!$R45))=FALSE(),IF(ISERR(FIND(CONCATENATE(C$4,"+"),NieStac!$R45))=FALSE(),IF(ISERR(FIND(CONCATENATE(C$4,"++"),NieStac!$R45))=FALSE(),IF(ISERR(FIND(CONCATENATE(C$4,"+++"),NieStac!$R45))=FALSE(),"+++","++"),"+")," ")," ")</f>
        <v xml:space="preserve"> </v>
      </c>
      <c r="D34" s="198" t="str">
        <f>IF(ISERR(FIND(D$4,NieStac!$R45))=FALSE(),IF(ISERR(FIND(CONCATENATE(D$4,"+"),NieStac!$R45))=FALSE(),IF(ISERR(FIND(CONCATENATE(D$4,"++"),NieStac!$R45))=FALSE(),IF(ISERR(FIND(CONCATENATE(D$4,"+++"),NieStac!$R45))=FALSE(),"+++","++"),"+")," ")," ")</f>
        <v xml:space="preserve"> </v>
      </c>
      <c r="E34" s="198" t="str">
        <f>IF(ISERR(FIND(E$4,NieStac!$R45))=FALSE(),IF(ISERR(FIND(CONCATENATE(E$4,"+"),NieStac!$R45))=FALSE(),IF(ISERR(FIND(CONCATENATE(E$4,"++"),NieStac!$R45))=FALSE(),IF(ISERR(FIND(CONCATENATE(E$4,"+++"),NieStac!$R45))=FALSE(),"+++","++"),"+")," ")," ")</f>
        <v>+</v>
      </c>
      <c r="F34" s="198" t="str">
        <f>IF(ISERR(FIND(F$4,NieStac!$R45))=FALSE(),IF(ISERR(FIND(CONCATENATE(F$4,"+"),NieStac!$R45))=FALSE(),IF(ISERR(FIND(CONCATENATE(F$4,"++"),NieStac!$R45))=FALSE(),IF(ISERR(FIND(CONCATENATE(F$4,"+++"),NieStac!$R45))=FALSE(),"+++","++"),"+")," ")," ")</f>
        <v xml:space="preserve"> </v>
      </c>
      <c r="G34" s="198" t="str">
        <f>IF(ISERR(FIND(G$4,NieStac!$R45))=FALSE(),IF(ISERR(FIND(CONCATENATE(G$4,"+"),NieStac!$R45))=FALSE(),IF(ISERR(FIND(CONCATENATE(G$4,"++"),NieStac!$R45))=FALSE(),IF(ISERR(FIND(CONCATENATE(G$4,"+++"),NieStac!$R45))=FALSE(),"+++","++"),"+")," ")," ")</f>
        <v xml:space="preserve"> </v>
      </c>
      <c r="H34" s="198" t="str">
        <f>IF(ISERR(FIND(H$4,NieStac!$R45))=FALSE(),IF(ISERR(FIND(CONCATENATE(H$4,"+"),NieStac!$R45))=FALSE(),IF(ISERR(FIND(CONCATENATE(H$4,"++"),NieStac!$R45))=FALSE(),IF(ISERR(FIND(CONCATENATE(H$4,"+++"),NieStac!$R45))=FALSE(),"+++","++"),"+")," ")," ")</f>
        <v xml:space="preserve"> </v>
      </c>
      <c r="I34" s="198" t="str">
        <f>IF(ISERR(FIND(I$4,NieStac!$R45))=FALSE(),IF(ISERR(FIND(CONCATENATE(I$4,"+"),NieStac!$R45))=FALSE(),IF(ISERR(FIND(CONCATENATE(I$4,"++"),NieStac!$R45))=FALSE(),IF(ISERR(FIND(CONCATENATE(I$4,"+++"),NieStac!$R45))=FALSE(),"+++","++"),"+")," ")," ")</f>
        <v xml:space="preserve"> </v>
      </c>
      <c r="J34" s="198" t="str">
        <f>IF(ISERR(FIND(J$4,NieStac!$R45))=FALSE(),IF(ISERR(FIND(CONCATENATE(J$4,"+"),NieStac!$R45))=FALSE(),IF(ISERR(FIND(CONCATENATE(J$4,"++"),NieStac!$R45))=FALSE(),IF(ISERR(FIND(CONCATENATE(J$4,"+++"),NieStac!$R45))=FALSE(),"+++","++"),"+")," ")," ")</f>
        <v xml:space="preserve"> </v>
      </c>
      <c r="K34" s="198" t="str">
        <f>IF(ISERR(FIND(K$4,NieStac!$R45))=FALSE(),IF(ISERR(FIND(CONCATENATE(K$4,"+"),NieStac!$R45))=FALSE(),IF(ISERR(FIND(CONCATENATE(K$4,"++"),NieStac!$R45))=FALSE(),IF(ISERR(FIND(CONCATENATE(K$4,"+++"),NieStac!$R45))=FALSE(),"+++","++"),"+")," ")," ")</f>
        <v xml:space="preserve"> </v>
      </c>
      <c r="L34" s="198" t="str">
        <f>IF(ISERR(FIND(L$4,NieStac!$R45))=FALSE(),IF(ISERR(FIND(CONCATENATE(L$4,"+"),NieStac!$R45))=FALSE(),IF(ISERR(FIND(CONCATENATE(L$4,"++"),NieStac!$R45))=FALSE(),IF(ISERR(FIND(CONCATENATE(L$4,"+++"),NieStac!$R45))=FALSE(),"+++","++"),"+")," ")," ")</f>
        <v xml:space="preserve"> </v>
      </c>
      <c r="M34" s="198" t="str">
        <f>IF(ISERR(FIND(M$4,NieStac!$R45))=FALSE(),IF(ISERR(FIND(CONCATENATE(M$4,"+"),NieStac!$R45))=FALSE(),IF(ISERR(FIND(CONCATENATE(M$4,"++"),NieStac!$R45))=FALSE(),IF(ISERR(FIND(CONCATENATE(M$4,"+++"),NieStac!$R45))=FALSE(),"+++","++"),"+")," ")," ")</f>
        <v xml:space="preserve"> </v>
      </c>
      <c r="N34" s="198" t="str">
        <f>IF(ISERR(FIND(N$4,NieStac!$R45))=FALSE(),IF(ISERR(FIND(CONCATENATE(N$4,"+"),NieStac!$R45))=FALSE(),IF(ISERR(FIND(CONCATENATE(N$4,"++"),NieStac!$R45))=FALSE(),IF(ISERR(FIND(CONCATENATE(N$4,"+++"),NieStac!$R45))=FALSE(),"+++","++"),"+")," ")," ")</f>
        <v xml:space="preserve"> </v>
      </c>
      <c r="O34" s="198" t="str">
        <f>IF(ISERR(FIND(O$4,NieStac!$R45))=FALSE(),IF(ISERR(FIND(CONCATENATE(O$4,"+"),NieStac!$R45))=FALSE(),IF(ISERR(FIND(CONCATENATE(O$4,"++"),NieStac!$R45))=FALSE(),IF(ISERR(FIND(CONCATENATE(O$4,"+++"),NieStac!$R45))=FALSE(),"+++","++"),"+")," ")," ")</f>
        <v xml:space="preserve"> </v>
      </c>
      <c r="P34" s="198" t="str">
        <f>IF(ISERR(FIND(P$4,NieStac!$R45))=FALSE(),IF(ISERR(FIND(CONCATENATE(P$4,"+"),NieStac!$R45))=FALSE(),IF(ISERR(FIND(CONCATENATE(P$4,"++"),NieStac!$R45))=FALSE(),IF(ISERR(FIND(CONCATENATE(P$4,"+++"),NieStac!$R45))=FALSE(),"+++","++"),"+")," ")," ")</f>
        <v xml:space="preserve"> </v>
      </c>
      <c r="Q34" s="198" t="str">
        <f>IF(ISERR(FIND(Q$4,NieStac!$R45))=FALSE(),IF(ISERR(FIND(CONCATENATE(Q$4,"+"),NieStac!$R45))=FALSE(),IF(ISERR(FIND(CONCATENATE(Q$4,"++"),NieStac!$R45))=FALSE(),IF(ISERR(FIND(CONCATENATE(Q$4,"+++"),NieStac!$R45))=FALSE(),"+++","++"),"+")," ")," ")</f>
        <v xml:space="preserve"> </v>
      </c>
      <c r="R34" s="198" t="str">
        <f>IF(ISERR(FIND(R$4,NieStac!$R45))=FALSE(),IF(ISERR(FIND(CONCATENATE(R$4,"+"),NieStac!$R45))=FALSE(),IF(ISERR(FIND(CONCATENATE(R$4,"++"),NieStac!$R45))=FALSE(),IF(ISERR(FIND(CONCATENATE(R$4,"+++"),NieStac!$R45))=FALSE(),"+++","++"),"+")," ")," ")</f>
        <v xml:space="preserve"> </v>
      </c>
      <c r="S34" s="198" t="str">
        <f>IF(ISERR(FIND(S$4,NieStac!$R45))=FALSE(),IF(ISERR(FIND(CONCATENATE(S$4,"+"),NieStac!$R45))=FALSE(),IF(ISERR(FIND(CONCATENATE(S$4,"++"),NieStac!$R45))=FALSE(),IF(ISERR(FIND(CONCATENATE(S$4,"+++"),NieStac!$R45))=FALSE(),"+++","++"),"+")," ")," ")</f>
        <v xml:space="preserve"> </v>
      </c>
      <c r="T34" s="197" t="str">
        <f>NieStac!$C45</f>
        <v>Przedmiot obieralny 2: 
a) Wybrane zagadnienia grafiki 3D i wizualizacji komputerowej
b) Systemy zrobotyzowane i przemysł 4.0
c) Modelowanie procesów biznesowych</v>
      </c>
      <c r="U34" s="198" t="str">
        <f>IF(ISERR(FIND(U$4,NieStac!$S45))=FALSE(),IF(ISERR(FIND(CONCATENATE(U$4,"+"),NieStac!$S45))=FALSE(),IF(ISERR(FIND(CONCATENATE(U$4,"++"),NieStac!$S45))=FALSE(),IF(ISERR(FIND(CONCATENATE(U$4,"+++"),NieStac!$S45))=FALSE(),"+++","++"),"+")," ")," ")</f>
        <v xml:space="preserve"> </v>
      </c>
      <c r="V34" s="198" t="str">
        <f>IF(ISERR(FIND(V$4,NieStac!$S45))=FALSE(),IF(ISERR(FIND(CONCATENATE(V$4,"+"),NieStac!$S45))=FALSE(),IF(ISERR(FIND(CONCATENATE(V$4,"++"),NieStac!$S45))=FALSE(),IF(ISERR(FIND(CONCATENATE(V$4,"+++"),NieStac!$S45))=FALSE(),"+++","++"),"+")," ")," ")</f>
        <v xml:space="preserve"> </v>
      </c>
      <c r="W34" s="198" t="str">
        <f>IF(ISERR(FIND(W$4,NieStac!$S45))=FALSE(),IF(ISERR(FIND(CONCATENATE(W$4,"+"),NieStac!$S45))=FALSE(),IF(ISERR(FIND(CONCATENATE(W$4,"++"),NieStac!$S45))=FALSE(),IF(ISERR(FIND(CONCATENATE(W$4,"+++"),NieStac!$S45))=FALSE(),"+++","++"),"+")," ")," ")</f>
        <v xml:space="preserve"> </v>
      </c>
      <c r="X34" s="198" t="str">
        <f>IF(ISERR(FIND(X$4,NieStac!$S45))=FALSE(),IF(ISERR(FIND(CONCATENATE(X$4,"+"),NieStac!$S45))=FALSE(),IF(ISERR(FIND(CONCATENATE(X$4,"++"),NieStac!$S45))=FALSE(),IF(ISERR(FIND(CONCATENATE(X$4,"+++"),NieStac!$S45))=FALSE(),"+++","++"),"+")," ")," ")</f>
        <v xml:space="preserve"> </v>
      </c>
      <c r="Y34" s="198" t="str">
        <f>IF(ISERR(FIND(Y$4,NieStac!$S45))=FALSE(),IF(ISERR(FIND(CONCATENATE(Y$4,"+"),NieStac!$S45))=FALSE(),IF(ISERR(FIND(CONCATENATE(Y$4,"++"),NieStac!$S45))=FALSE(),IF(ISERR(FIND(CONCATENATE(Y$4,"+++"),NieStac!$S45))=FALSE(),"+++","++"),"+")," ")," ")</f>
        <v xml:space="preserve"> </v>
      </c>
      <c r="Z34" s="198" t="str">
        <f>IF(ISERR(FIND(Z$4,NieStac!$S45))=FALSE(),IF(ISERR(FIND(CONCATENATE(Z$4,"+"),NieStac!$S45))=FALSE(),IF(ISERR(FIND(CONCATENATE(Z$4,"++"),NieStac!$S45))=FALSE(),IF(ISERR(FIND(CONCATENATE(Z$4,"+++"),NieStac!$S45))=FALSE(),"+++","++"),"+")," ")," ")</f>
        <v xml:space="preserve"> </v>
      </c>
      <c r="AA34" s="198" t="str">
        <f>IF(ISERR(FIND(AA$4,NieStac!$S45))=FALSE(),IF(ISERR(FIND(CONCATENATE(AA$4,"+"),NieStac!$S45))=FALSE(),IF(ISERR(FIND(CONCATENATE(AA$4,"++"),NieStac!$S45))=FALSE(),IF(ISERR(FIND(CONCATENATE(AA$4,"+++"),NieStac!$S45))=FALSE(),"+++","++"),"+")," ")," ")</f>
        <v xml:space="preserve"> </v>
      </c>
      <c r="AB34" s="198" t="str">
        <f>IF(ISERR(FIND(AB$4,NieStac!$S45))=FALSE(),IF(ISERR(FIND(CONCATENATE(AB$4,"+"),NieStac!$S45))=FALSE(),IF(ISERR(FIND(CONCATENATE(AB$4,"++"),NieStac!$S45))=FALSE(),IF(ISERR(FIND(CONCATENATE(AB$4,"+++"),NieStac!$S45))=FALSE(),"+++","++"),"+")," ")," ")</f>
        <v xml:space="preserve"> </v>
      </c>
      <c r="AC34" s="198" t="str">
        <f>IF(ISERR(FIND(AC$4,NieStac!$S45))=FALSE(),IF(ISERR(FIND(CONCATENATE(AC$4,"+"),NieStac!$S45))=FALSE(),IF(ISERR(FIND(CONCATENATE(AC$4,"++"),NieStac!$S45))=FALSE(),IF(ISERR(FIND(CONCATENATE(AC$4,"+++"),NieStac!$S45))=FALSE(),"+++","++"),"+")," ")," ")</f>
        <v xml:space="preserve"> </v>
      </c>
      <c r="AD34" s="198" t="str">
        <f>IF(ISERR(FIND(AD$4,NieStac!$S45))=FALSE(),IF(ISERR(FIND(CONCATENATE(AD$4,"+"),NieStac!$S45))=FALSE(),IF(ISERR(FIND(CONCATENATE(AD$4,"++"),NieStac!$S45))=FALSE(),IF(ISERR(FIND(CONCATENATE(AD$4,"+++"),NieStac!$S45))=FALSE(),"+++","++"),"+")," ")," ")</f>
        <v xml:space="preserve"> </v>
      </c>
      <c r="AE34" s="198" t="str">
        <f>IF(ISERR(FIND(AE$4,NieStac!$S45))=FALSE(),IF(ISERR(FIND(CONCATENATE(AE$4,"+"),NieStac!$S45))=FALSE(),IF(ISERR(FIND(CONCATENATE(AE$4,"++"),NieStac!$S45))=FALSE(),IF(ISERR(FIND(CONCATENATE(AE$4,"+++"),NieStac!$S45))=FALSE(),"+++","++"),"+")," ")," ")</f>
        <v xml:space="preserve"> </v>
      </c>
      <c r="AF34" s="198" t="str">
        <f>IF(ISERR(FIND(AF$4,NieStac!$S45))=FALSE(),IF(ISERR(FIND(CONCATENATE(AF$4,"+"),NieStac!$S45))=FALSE(),IF(ISERR(FIND(CONCATENATE(AF$4,"++"),NieStac!$S45))=FALSE(),IF(ISERR(FIND(CONCATENATE(AF$4,"+++"),NieStac!$S45))=FALSE(),"+++","++"),"+")," ")," ")</f>
        <v xml:space="preserve"> </v>
      </c>
      <c r="AG34" s="198" t="str">
        <f>IF(ISERR(FIND(AG$4,NieStac!$S45))=FALSE(),IF(ISERR(FIND(CONCATENATE(AG$4,"+"),NieStac!$S45))=FALSE(),IF(ISERR(FIND(CONCATENATE(AG$4,"++"),NieStac!$S45))=FALSE(),IF(ISERR(FIND(CONCATENATE(AG$4,"+++"),NieStac!$S45))=FALSE(),"+++","++"),"+")," ")," ")</f>
        <v xml:space="preserve"> </v>
      </c>
      <c r="AH34" s="198" t="str">
        <f>IF(ISERR(FIND(AH$4,NieStac!$S45))=FALSE(),IF(ISERR(FIND(CONCATENATE(AH$4,"+"),NieStac!$S45))=FALSE(),IF(ISERR(FIND(CONCATENATE(AH$4,"++"),NieStac!$S45))=FALSE(),IF(ISERR(FIND(CONCATENATE(AH$4,"+++"),NieStac!$S45))=FALSE(),"+++","++"),"+")," ")," ")</f>
        <v xml:space="preserve"> </v>
      </c>
      <c r="AI34" s="198" t="str">
        <f>IF(ISERR(FIND(AI$4,NieStac!$S45))=FALSE(),IF(ISERR(FIND(CONCATENATE(AI$4,"+"),NieStac!$S45))=FALSE(),IF(ISERR(FIND(CONCATENATE(AI$4,"++"),NieStac!$S45))=FALSE(),IF(ISERR(FIND(CONCATENATE(AI$4,"+++"),NieStac!$S45))=FALSE(),"+++","++"),"+")," ")," ")</f>
        <v xml:space="preserve"> </v>
      </c>
      <c r="AJ34" s="198" t="str">
        <f>IF(ISERR(FIND(AJ$4,NieStac!$S45))=FALSE(),IF(ISERR(FIND(CONCATENATE(AJ$4,"+"),NieStac!$S45))=FALSE(),IF(ISERR(FIND(CONCATENATE(AJ$4,"++"),NieStac!$S45))=FALSE(),IF(ISERR(FIND(CONCATENATE(AJ$4,"+++"),NieStac!$S45))=FALSE(),"+++","++"),"+")," ")," ")</f>
        <v xml:space="preserve"> </v>
      </c>
      <c r="AK34" s="198" t="str">
        <f>IF(ISERR(FIND(AK$4,NieStac!$S45))=FALSE(),IF(ISERR(FIND(CONCATENATE(AK$4,"+"),NieStac!$S45))=FALSE(),IF(ISERR(FIND(CONCATENATE(AK$4,"++"),NieStac!$S45))=FALSE(),IF(ISERR(FIND(CONCATENATE(AK$4,"+++"),NieStac!$S45))=FALSE(),"+++","++"),"+")," ")," ")</f>
        <v xml:space="preserve"> </v>
      </c>
      <c r="AL34" s="198" t="str">
        <f>IF(ISERR(FIND(AL$4,NieStac!$S45))=FALSE(),IF(ISERR(FIND(CONCATENATE(AL$4,"+"),NieStac!$S45))=FALSE(),IF(ISERR(FIND(CONCATENATE(AL$4,"++"),NieStac!$S45))=FALSE(),IF(ISERR(FIND(CONCATENATE(AL$4,"+++"),NieStac!$S45))=FALSE(),"+++","++"),"+")," ")," ")</f>
        <v xml:space="preserve"> </v>
      </c>
      <c r="AM34" s="198" t="str">
        <f>IF(ISERR(FIND(AM$4,NieStac!$S45))=FALSE(),IF(ISERR(FIND(CONCATENATE(AM$4,"+"),NieStac!$S45))=FALSE(),IF(ISERR(FIND(CONCATENATE(AM$4,"++"),NieStac!$S45))=FALSE(),IF(ISERR(FIND(CONCATENATE(AM$4,"+++"),NieStac!$S45))=FALSE(),"+++","++"),"+")," ")," ")</f>
        <v xml:space="preserve"> </v>
      </c>
      <c r="AN34" s="198" t="str">
        <f>IF(ISERR(FIND(AN$4,NieStac!$S45))=FALSE(),IF(ISERR(FIND(CONCATENATE(AN$4,"+"),NieStac!$S45))=FALSE(),IF(ISERR(FIND(CONCATENATE(AN$4,"++"),NieStac!$S45))=FALSE(),IF(ISERR(FIND(CONCATENATE(AN$4,"+++"),NieStac!$S45))=FALSE(),"+++","++"),"+")," ")," ")</f>
        <v xml:space="preserve"> </v>
      </c>
      <c r="AO34" s="198" t="str">
        <f>IF(ISERR(FIND(AO$4,NieStac!$S45))=FALSE(),IF(ISERR(FIND(CONCATENATE(AO$4,"+"),NieStac!$S45))=FALSE(),IF(ISERR(FIND(CONCATENATE(AO$4,"++"),NieStac!$S45))=FALSE(),IF(ISERR(FIND(CONCATENATE(AO$4,"+++"),NieStac!$S45))=FALSE(),"+++","++"),"+")," ")," ")</f>
        <v xml:space="preserve"> </v>
      </c>
      <c r="AP34" s="198" t="str">
        <f>IF(ISERR(FIND(AP$4,NieStac!$S45))=FALSE(),IF(ISERR(FIND(CONCATENATE(AP$4,"+"),NieStac!$S45))=FALSE(),IF(ISERR(FIND(CONCATENATE(AP$4,"++"),NieStac!$S45))=FALSE(),IF(ISERR(FIND(CONCATENATE(AP$4,"+++"),NieStac!$S45))=FALSE(),"+++","++"),"+")," ")," ")</f>
        <v>+</v>
      </c>
      <c r="AQ34" s="198" t="str">
        <f>IF(ISERR(FIND(AQ$4,NieStac!$S45))=FALSE(),IF(ISERR(FIND(CONCATENATE(AQ$4,"+"),NieStac!$S45))=FALSE(),IF(ISERR(FIND(CONCATENATE(AQ$4,"++"),NieStac!$S45))=FALSE(),IF(ISERR(FIND(CONCATENATE(AQ$4,"+++"),NieStac!$S45))=FALSE(),"+++","++"),"+")," ")," ")</f>
        <v>+</v>
      </c>
      <c r="AR34" s="198" t="str">
        <f>IF(ISERR(FIND(AR$4,NieStac!$S45))=FALSE(),IF(ISERR(FIND(CONCATENATE(AR$4,"+"),NieStac!$S45))=FALSE(),IF(ISERR(FIND(CONCATENATE(AR$4,"++"),NieStac!$S45))=FALSE(),IF(ISERR(FIND(CONCATENATE(AR$4,"+++"),NieStac!$S45))=FALSE(),"+++","++"),"+")," ")," ")</f>
        <v xml:space="preserve"> </v>
      </c>
      <c r="AS34" s="198" t="str">
        <f>IF(ISERR(FIND(AS$4,NieStac!$S45))=FALSE(),IF(ISERR(FIND(CONCATENATE(AS$4,"+"),NieStac!$S45))=FALSE(),IF(ISERR(FIND(CONCATENATE(AS$4,"++"),NieStac!$S45))=FALSE(),IF(ISERR(FIND(CONCATENATE(AS$4,"+++"),NieStac!$S45))=FALSE(),"+++","++"),"+")," ")," ")</f>
        <v xml:space="preserve"> </v>
      </c>
      <c r="AT34" s="198" t="str">
        <f>IF(ISERR(FIND(AT$4,NieStac!$S45))=FALSE(),IF(ISERR(FIND(CONCATENATE(AT$4,"+"),NieStac!$S45))=FALSE(),IF(ISERR(FIND(CONCATENATE(AT$4,"++"),NieStac!$S45))=FALSE(),IF(ISERR(FIND(CONCATENATE(AT$4,"+++"),NieStac!$S45))=FALSE(),"+++","++"),"+")," ")," ")</f>
        <v xml:space="preserve"> </v>
      </c>
      <c r="AU34" s="198" t="str">
        <f>IF(ISERR(FIND(AU$4,NieStac!$S45))=FALSE(),IF(ISERR(FIND(CONCATENATE(AU$4,"+"),NieStac!$S45))=FALSE(),IF(ISERR(FIND(CONCATENATE(AU$4,"++"),NieStac!$S45))=FALSE(),IF(ISERR(FIND(CONCATENATE(AU$4,"+++"),NieStac!$S45))=FALSE(),"+++","++"),"+")," ")," ")</f>
        <v xml:space="preserve"> </v>
      </c>
      <c r="AV34" s="197" t="str">
        <f>NieStac!$C45</f>
        <v>Przedmiot obieralny 2: 
a) Wybrane zagadnienia grafiki 3D i wizualizacji komputerowej
b) Systemy zrobotyzowane i przemysł 4.0
c) Modelowanie procesów biznesowych</v>
      </c>
      <c r="AW34" s="198" t="str">
        <f>IF(ISERR(FIND(AW$4,NieStac!$T45))=FALSE(),IF(ISERR(FIND(CONCATENATE(AW$4,"+"),NieStac!$T45))=FALSE(),IF(ISERR(FIND(CONCATENATE(AW$4,"++"),NieStac!$T45))=FALSE(),IF(ISERR(FIND(CONCATENATE(AW$4,"+++"),NieStac!$T45))=FALSE(),"+++","++"),"+")," ")," ")</f>
        <v>+</v>
      </c>
      <c r="AX34" s="198" t="str">
        <f>IF(ISERR(FIND(AX$4,NieStac!$T45))=FALSE(),IF(ISERR(FIND(CONCATENATE(AX$4,"+"),NieStac!$T45))=FALSE(),IF(ISERR(FIND(CONCATENATE(AX$4,"++"),NieStac!$T45))=FALSE(),IF(ISERR(FIND(CONCATENATE(AX$4,"+++"),NieStac!$T45))=FALSE(),"+++","++"),"+")," ")," ")</f>
        <v xml:space="preserve"> </v>
      </c>
      <c r="AY34" s="198" t="str">
        <f>IF(ISERR(FIND(AY$4,NieStac!$T45))=FALSE(),IF(ISERR(FIND(CONCATENATE(AY$4,"+"),NieStac!$T45))=FALSE(),IF(ISERR(FIND(CONCATENATE(AY$4,"++"),NieStac!$T45))=FALSE(),IF(ISERR(FIND(CONCATENATE(AY$4,"+++"),NieStac!$T45))=FALSE(),"+++","++"),"+")," ")," ")</f>
        <v xml:space="preserve"> </v>
      </c>
      <c r="AZ34" s="198" t="str">
        <f>IF(ISERR(FIND(AZ$4,NieStac!$T45))=FALSE(),IF(ISERR(FIND(CONCATENATE(AZ$4,"+"),NieStac!$T45))=FALSE(),IF(ISERR(FIND(CONCATENATE(AZ$4,"++"),NieStac!$T45))=FALSE(),IF(ISERR(FIND(CONCATENATE(AZ$4,"+++"),NieStac!$T45))=FALSE(),"+++","++"),"+")," ")," ")</f>
        <v xml:space="preserve"> </v>
      </c>
      <c r="BA34" s="198" t="str">
        <f>IF(ISERR(FIND(BA$4,NieStac!$T45))=FALSE(),IF(ISERR(FIND(CONCATENATE(BA$4,"+"),NieStac!$T45))=FALSE(),IF(ISERR(FIND(CONCATENATE(BA$4,"++"),NieStac!$T45))=FALSE(),IF(ISERR(FIND(CONCATENATE(BA$4,"+++"),NieStac!$T45))=FALSE(),"+++","++"),"+")," ")," ")</f>
        <v xml:space="preserve"> </v>
      </c>
      <c r="BB34" s="198" t="str">
        <f>IF(ISERR(FIND(BB$4,NieStac!$T45))=FALSE(),IF(ISERR(FIND(CONCATENATE(BB$4,"+"),NieStac!$T45))=FALSE(),IF(ISERR(FIND(CONCATENATE(BB$4,"++"),NieStac!$T45))=FALSE(),IF(ISERR(FIND(CONCATENATE(BB$4,"+++"),NieStac!$T45))=FALSE(),"+++","++"),"+")," ")," ")</f>
        <v xml:space="preserve"> </v>
      </c>
    </row>
    <row r="35" spans="1:54" ht="15.75" customHeight="1">
      <c r="A35" s="197" t="str">
        <f>NieStac!$C46</f>
        <v>Pracownia badawcza</v>
      </c>
      <c r="B35" s="198" t="str">
        <f>IF(ISERR(FIND(B$4,NieStac!$R46))=FALSE(),IF(ISERR(FIND(CONCATENATE(B$4,"+"),NieStac!$R46))=FALSE(),IF(ISERR(FIND(CONCATENATE(B$4,"++"),NieStac!$R46))=FALSE(),IF(ISERR(FIND(CONCATENATE(B$4,"+++"),NieStac!$R46))=FALSE(),"+++","++"),"+")," ")," ")</f>
        <v xml:space="preserve"> </v>
      </c>
      <c r="C35" s="198" t="str">
        <f>IF(ISERR(FIND(C$4,NieStac!$R46))=FALSE(),IF(ISERR(FIND(CONCATENATE(C$4,"+"),NieStac!$R46))=FALSE(),IF(ISERR(FIND(CONCATENATE(C$4,"++"),NieStac!$R46))=FALSE(),IF(ISERR(FIND(CONCATENATE(C$4,"+++"),NieStac!$R46))=FALSE(),"+++","++"),"+")," ")," ")</f>
        <v xml:space="preserve"> </v>
      </c>
      <c r="D35" s="198" t="str">
        <f>IF(ISERR(FIND(D$4,NieStac!$R46))=FALSE(),IF(ISERR(FIND(CONCATENATE(D$4,"+"),NieStac!$R46))=FALSE(),IF(ISERR(FIND(CONCATENATE(D$4,"++"),NieStac!$R46))=FALSE(),IF(ISERR(FIND(CONCATENATE(D$4,"+++"),NieStac!$R46))=FALSE(),"+++","++"),"+")," ")," ")</f>
        <v xml:space="preserve"> </v>
      </c>
      <c r="E35" s="198" t="str">
        <f>IF(ISERR(FIND(E$4,NieStac!$R46))=FALSE(),IF(ISERR(FIND(CONCATENATE(E$4,"+"),NieStac!$R46))=FALSE(),IF(ISERR(FIND(CONCATENATE(E$4,"++"),NieStac!$R46))=FALSE(),IF(ISERR(FIND(CONCATENATE(E$4,"+++"),NieStac!$R46))=FALSE(),"+++","++"),"+")," ")," ")</f>
        <v xml:space="preserve"> </v>
      </c>
      <c r="F35" s="198" t="str">
        <f>IF(ISERR(FIND(F$4,NieStac!$R46))=FALSE(),IF(ISERR(FIND(CONCATENATE(F$4,"+"),NieStac!$R46))=FALSE(),IF(ISERR(FIND(CONCATENATE(F$4,"++"),NieStac!$R46))=FALSE(),IF(ISERR(FIND(CONCATENATE(F$4,"+++"),NieStac!$R46))=FALSE(),"+++","++"),"+")," ")," ")</f>
        <v xml:space="preserve"> </v>
      </c>
      <c r="G35" s="198" t="str">
        <f>IF(ISERR(FIND(G$4,NieStac!$R46))=FALSE(),IF(ISERR(FIND(CONCATENATE(G$4,"+"),NieStac!$R46))=FALSE(),IF(ISERR(FIND(CONCATENATE(G$4,"++"),NieStac!$R46))=FALSE(),IF(ISERR(FIND(CONCATENATE(G$4,"+++"),NieStac!$R46))=FALSE(),"+++","++"),"+")," ")," ")</f>
        <v xml:space="preserve"> </v>
      </c>
      <c r="H35" s="198" t="str">
        <f>IF(ISERR(FIND(H$4,NieStac!$R46))=FALSE(),IF(ISERR(FIND(CONCATENATE(H$4,"+"),NieStac!$R46))=FALSE(),IF(ISERR(FIND(CONCATENATE(H$4,"++"),NieStac!$R46))=FALSE(),IF(ISERR(FIND(CONCATENATE(H$4,"+++"),NieStac!$R46))=FALSE(),"+++","++"),"+")," ")," ")</f>
        <v xml:space="preserve"> </v>
      </c>
      <c r="I35" s="198" t="str">
        <f>IF(ISERR(FIND(I$4,NieStac!$R46))=FALSE(),IF(ISERR(FIND(CONCATENATE(I$4,"+"),NieStac!$R46))=FALSE(),IF(ISERR(FIND(CONCATENATE(I$4,"++"),NieStac!$R46))=FALSE(),IF(ISERR(FIND(CONCATENATE(I$4,"+++"),NieStac!$R46))=FALSE(),"+++","++"),"+")," ")," ")</f>
        <v xml:space="preserve"> </v>
      </c>
      <c r="J35" s="198" t="str">
        <f>IF(ISERR(FIND(J$4,NieStac!$R46))=FALSE(),IF(ISERR(FIND(CONCATENATE(J$4,"+"),NieStac!$R46))=FALSE(),IF(ISERR(FIND(CONCATENATE(J$4,"++"),NieStac!$R46))=FALSE(),IF(ISERR(FIND(CONCATENATE(J$4,"+++"),NieStac!$R46))=FALSE(),"+++","++"),"+")," ")," ")</f>
        <v xml:space="preserve"> </v>
      </c>
      <c r="K35" s="198" t="str">
        <f>IF(ISERR(FIND(K$4,NieStac!$R46))=FALSE(),IF(ISERR(FIND(CONCATENATE(K$4,"+"),NieStac!$R46))=FALSE(),IF(ISERR(FIND(CONCATENATE(K$4,"++"),NieStac!$R46))=FALSE(),IF(ISERR(FIND(CONCATENATE(K$4,"+++"),NieStac!$R46))=FALSE(),"+++","++"),"+")," ")," ")</f>
        <v xml:space="preserve"> </v>
      </c>
      <c r="L35" s="198" t="str">
        <f>IF(ISERR(FIND(L$4,NieStac!$R46))=FALSE(),IF(ISERR(FIND(CONCATENATE(L$4,"+"),NieStac!$R46))=FALSE(),IF(ISERR(FIND(CONCATENATE(L$4,"++"),NieStac!$R46))=FALSE(),IF(ISERR(FIND(CONCATENATE(L$4,"+++"),NieStac!$R46))=FALSE(),"+++","++"),"+")," ")," ")</f>
        <v xml:space="preserve"> </v>
      </c>
      <c r="M35" s="198" t="str">
        <f>IF(ISERR(FIND(M$4,NieStac!$R46))=FALSE(),IF(ISERR(FIND(CONCATENATE(M$4,"+"),NieStac!$R46))=FALSE(),IF(ISERR(FIND(CONCATENATE(M$4,"++"),NieStac!$R46))=FALSE(),IF(ISERR(FIND(CONCATENATE(M$4,"+++"),NieStac!$R46))=FALSE(),"+++","++"),"+")," ")," ")</f>
        <v>+</v>
      </c>
      <c r="N35" s="198" t="str">
        <f>IF(ISERR(FIND(N$4,NieStac!$R46))=FALSE(),IF(ISERR(FIND(CONCATENATE(N$4,"+"),NieStac!$R46))=FALSE(),IF(ISERR(FIND(CONCATENATE(N$4,"++"),NieStac!$R46))=FALSE(),IF(ISERR(FIND(CONCATENATE(N$4,"+++"),NieStac!$R46))=FALSE(),"+++","++"),"+")," ")," ")</f>
        <v xml:space="preserve"> </v>
      </c>
      <c r="O35" s="198" t="str">
        <f>IF(ISERR(FIND(O$4,NieStac!$R46))=FALSE(),IF(ISERR(FIND(CONCATENATE(O$4,"+"),NieStac!$R46))=FALSE(),IF(ISERR(FIND(CONCATENATE(O$4,"++"),NieStac!$R46))=FALSE(),IF(ISERR(FIND(CONCATENATE(O$4,"+++"),NieStac!$R46))=FALSE(),"+++","++"),"+")," ")," ")</f>
        <v xml:space="preserve"> </v>
      </c>
      <c r="P35" s="198" t="str">
        <f>IF(ISERR(FIND(P$4,NieStac!$R46))=FALSE(),IF(ISERR(FIND(CONCATENATE(P$4,"+"),NieStac!$R46))=FALSE(),IF(ISERR(FIND(CONCATENATE(P$4,"++"),NieStac!$R46))=FALSE(),IF(ISERR(FIND(CONCATENATE(P$4,"+++"),NieStac!$R46))=FALSE(),"+++","++"),"+")," ")," ")</f>
        <v>+</v>
      </c>
      <c r="Q35" s="198" t="str">
        <f>IF(ISERR(FIND(Q$4,NieStac!$R46))=FALSE(),IF(ISERR(FIND(CONCATENATE(Q$4,"+"),NieStac!$R46))=FALSE(),IF(ISERR(FIND(CONCATENATE(Q$4,"++"),NieStac!$R46))=FALSE(),IF(ISERR(FIND(CONCATENATE(Q$4,"+++"),NieStac!$R46))=FALSE(),"+++","++"),"+")," ")," ")</f>
        <v xml:space="preserve"> </v>
      </c>
      <c r="R35" s="198" t="str">
        <f>IF(ISERR(FIND(R$4,NieStac!$R46))=FALSE(),IF(ISERR(FIND(CONCATENATE(R$4,"+"),NieStac!$R46))=FALSE(),IF(ISERR(FIND(CONCATENATE(R$4,"++"),NieStac!$R46))=FALSE(),IF(ISERR(FIND(CONCATENATE(R$4,"+++"),NieStac!$R46))=FALSE(),"+++","++"),"+")," ")," ")</f>
        <v xml:space="preserve"> </v>
      </c>
      <c r="S35" s="198" t="str">
        <f>IF(ISERR(FIND(S$4,NieStac!$R46))=FALSE(),IF(ISERR(FIND(CONCATENATE(S$4,"+"),NieStac!$R46))=FALSE(),IF(ISERR(FIND(CONCATENATE(S$4,"++"),NieStac!$R46))=FALSE(),IF(ISERR(FIND(CONCATENATE(S$4,"+++"),NieStac!$R46))=FALSE(),"+++","++"),"+")," ")," ")</f>
        <v xml:space="preserve"> </v>
      </c>
      <c r="T35" s="197" t="str">
        <f>NieStac!$C46</f>
        <v>Pracownia badawcza</v>
      </c>
      <c r="U35" s="198" t="str">
        <f>IF(ISERR(FIND(U$4,NieStac!$S46))=FALSE(),IF(ISERR(FIND(CONCATENATE(U$4,"+"),NieStac!$S46))=FALSE(),IF(ISERR(FIND(CONCATENATE(U$4,"++"),NieStac!$S46))=FALSE(),IF(ISERR(FIND(CONCATENATE(U$4,"+++"),NieStac!$S46))=FALSE(),"+++","++"),"+")," ")," ")</f>
        <v xml:space="preserve"> </v>
      </c>
      <c r="V35" s="198" t="str">
        <f>IF(ISERR(FIND(V$4,NieStac!$S46))=FALSE(),IF(ISERR(FIND(CONCATENATE(V$4,"+"),NieStac!$S46))=FALSE(),IF(ISERR(FIND(CONCATENATE(V$4,"++"),NieStac!$S46))=FALSE(),IF(ISERR(FIND(CONCATENATE(V$4,"+++"),NieStac!$S46))=FALSE(),"+++","++"),"+")," ")," ")</f>
        <v xml:space="preserve"> </v>
      </c>
      <c r="W35" s="198" t="str">
        <f>IF(ISERR(FIND(W$4,NieStac!$S46))=FALSE(),IF(ISERR(FIND(CONCATENATE(W$4,"+"),NieStac!$S46))=FALSE(),IF(ISERR(FIND(CONCATENATE(W$4,"++"),NieStac!$S46))=FALSE(),IF(ISERR(FIND(CONCATENATE(W$4,"+++"),NieStac!$S46))=FALSE(),"+++","++"),"+")," ")," ")</f>
        <v xml:space="preserve"> </v>
      </c>
      <c r="X35" s="198" t="str">
        <f>IF(ISERR(FIND(X$4,NieStac!$S46))=FALSE(),IF(ISERR(FIND(CONCATENATE(X$4,"+"),NieStac!$S46))=FALSE(),IF(ISERR(FIND(CONCATENATE(X$4,"++"),NieStac!$S46))=FALSE(),IF(ISERR(FIND(CONCATENATE(X$4,"+++"),NieStac!$S46))=FALSE(),"+++","++"),"+")," ")," ")</f>
        <v>+</v>
      </c>
      <c r="Y35" s="198" t="str">
        <f>IF(ISERR(FIND(Y$4,NieStac!$S46))=FALSE(),IF(ISERR(FIND(CONCATENATE(Y$4,"+"),NieStac!$S46))=FALSE(),IF(ISERR(FIND(CONCATENATE(Y$4,"++"),NieStac!$S46))=FALSE(),IF(ISERR(FIND(CONCATENATE(Y$4,"+++"),NieStac!$S46))=FALSE(),"+++","++"),"+")," ")," ")</f>
        <v>+</v>
      </c>
      <c r="Z35" s="198" t="str">
        <f>IF(ISERR(FIND(Z$4,NieStac!$S46))=FALSE(),IF(ISERR(FIND(CONCATENATE(Z$4,"+"),NieStac!$S46))=FALSE(),IF(ISERR(FIND(CONCATENATE(Z$4,"++"),NieStac!$S46))=FALSE(),IF(ISERR(FIND(CONCATENATE(Z$4,"+++"),NieStac!$S46))=FALSE(),"+++","++"),"+")," ")," ")</f>
        <v>+</v>
      </c>
      <c r="AA35" s="198" t="str">
        <f>IF(ISERR(FIND(AA$4,NieStac!$S46))=FALSE(),IF(ISERR(FIND(CONCATENATE(AA$4,"+"),NieStac!$S46))=FALSE(),IF(ISERR(FIND(CONCATENATE(AA$4,"++"),NieStac!$S46))=FALSE(),IF(ISERR(FIND(CONCATENATE(AA$4,"+++"),NieStac!$S46))=FALSE(),"+++","++"),"+")," ")," ")</f>
        <v>+</v>
      </c>
      <c r="AB35" s="198" t="str">
        <f>IF(ISERR(FIND(AB$4,NieStac!$S46))=FALSE(),IF(ISERR(FIND(CONCATENATE(AB$4,"+"),NieStac!$S46))=FALSE(),IF(ISERR(FIND(CONCATENATE(AB$4,"++"),NieStac!$S46))=FALSE(),IF(ISERR(FIND(CONCATENATE(AB$4,"+++"),NieStac!$S46))=FALSE(),"+++","++"),"+")," ")," ")</f>
        <v xml:space="preserve"> </v>
      </c>
      <c r="AC35" s="198" t="str">
        <f>IF(ISERR(FIND(AC$4,NieStac!$S46))=FALSE(),IF(ISERR(FIND(CONCATENATE(AC$4,"+"),NieStac!$S46))=FALSE(),IF(ISERR(FIND(CONCATENATE(AC$4,"++"),NieStac!$S46))=FALSE(),IF(ISERR(FIND(CONCATENATE(AC$4,"+++"),NieStac!$S46))=FALSE(),"+++","++"),"+")," ")," ")</f>
        <v xml:space="preserve"> </v>
      </c>
      <c r="AD35" s="198" t="str">
        <f>IF(ISERR(FIND(AD$4,NieStac!$S46))=FALSE(),IF(ISERR(FIND(CONCATENATE(AD$4,"+"),NieStac!$S46))=FALSE(),IF(ISERR(FIND(CONCATENATE(AD$4,"++"),NieStac!$S46))=FALSE(),IF(ISERR(FIND(CONCATENATE(AD$4,"+++"),NieStac!$S46))=FALSE(),"+++","++"),"+")," ")," ")</f>
        <v xml:space="preserve"> </v>
      </c>
      <c r="AE35" s="198" t="str">
        <f>IF(ISERR(FIND(AE$4,NieStac!$S46))=FALSE(),IF(ISERR(FIND(CONCATENATE(AE$4,"+"),NieStac!$S46))=FALSE(),IF(ISERR(FIND(CONCATENATE(AE$4,"++"),NieStac!$S46))=FALSE(),IF(ISERR(FIND(CONCATENATE(AE$4,"+++"),NieStac!$S46))=FALSE(),"+++","++"),"+")," ")," ")</f>
        <v xml:space="preserve"> </v>
      </c>
      <c r="AF35" s="198" t="str">
        <f>IF(ISERR(FIND(AF$4,NieStac!$S46))=FALSE(),IF(ISERR(FIND(CONCATENATE(AF$4,"+"),NieStac!$S46))=FALSE(),IF(ISERR(FIND(CONCATENATE(AF$4,"++"),NieStac!$S46))=FALSE(),IF(ISERR(FIND(CONCATENATE(AF$4,"+++"),NieStac!$S46))=FALSE(),"+++","++"),"+")," ")," ")</f>
        <v xml:space="preserve"> </v>
      </c>
      <c r="AG35" s="198" t="str">
        <f>IF(ISERR(FIND(AG$4,NieStac!$S46))=FALSE(),IF(ISERR(FIND(CONCATENATE(AG$4,"+"),NieStac!$S46))=FALSE(),IF(ISERR(FIND(CONCATENATE(AG$4,"++"),NieStac!$S46))=FALSE(),IF(ISERR(FIND(CONCATENATE(AG$4,"+++"),NieStac!$S46))=FALSE(),"+++","++"),"+")," ")," ")</f>
        <v xml:space="preserve"> </v>
      </c>
      <c r="AH35" s="198" t="str">
        <f>IF(ISERR(FIND(AH$4,NieStac!$S46))=FALSE(),IF(ISERR(FIND(CONCATENATE(AH$4,"+"),NieStac!$S46))=FALSE(),IF(ISERR(FIND(CONCATENATE(AH$4,"++"),NieStac!$S46))=FALSE(),IF(ISERR(FIND(CONCATENATE(AH$4,"+++"),NieStac!$S46))=FALSE(),"+++","++"),"+")," ")," ")</f>
        <v xml:space="preserve"> </v>
      </c>
      <c r="AI35" s="198" t="str">
        <f>IF(ISERR(FIND(AI$4,NieStac!$S46))=FALSE(),IF(ISERR(FIND(CONCATENATE(AI$4,"+"),NieStac!$S46))=FALSE(),IF(ISERR(FIND(CONCATENATE(AI$4,"++"),NieStac!$S46))=FALSE(),IF(ISERR(FIND(CONCATENATE(AI$4,"+++"),NieStac!$S46))=FALSE(),"+++","++"),"+")," ")," ")</f>
        <v xml:space="preserve"> </v>
      </c>
      <c r="AJ35" s="198" t="str">
        <f>IF(ISERR(FIND(AJ$4,NieStac!$S46))=FALSE(),IF(ISERR(FIND(CONCATENATE(AJ$4,"+"),NieStac!$S46))=FALSE(),IF(ISERR(FIND(CONCATENATE(AJ$4,"++"),NieStac!$S46))=FALSE(),IF(ISERR(FIND(CONCATENATE(AJ$4,"+++"),NieStac!$S46))=FALSE(),"+++","++"),"+")," ")," ")</f>
        <v xml:space="preserve"> </v>
      </c>
      <c r="AK35" s="198" t="str">
        <f>IF(ISERR(FIND(AK$4,NieStac!$S46))=FALSE(),IF(ISERR(FIND(CONCATENATE(AK$4,"+"),NieStac!$S46))=FALSE(),IF(ISERR(FIND(CONCATENATE(AK$4,"++"),NieStac!$S46))=FALSE(),IF(ISERR(FIND(CONCATENATE(AK$4,"+++"),NieStac!$S46))=FALSE(),"+++","++"),"+")," ")," ")</f>
        <v xml:space="preserve"> </v>
      </c>
      <c r="AL35" s="198" t="str">
        <f>IF(ISERR(FIND(AL$4,NieStac!$S46))=FALSE(),IF(ISERR(FIND(CONCATENATE(AL$4,"+"),NieStac!$S46))=FALSE(),IF(ISERR(FIND(CONCATENATE(AL$4,"++"),NieStac!$S46))=FALSE(),IF(ISERR(FIND(CONCATENATE(AL$4,"+++"),NieStac!$S46))=FALSE(),"+++","++"),"+")," ")," ")</f>
        <v xml:space="preserve"> </v>
      </c>
      <c r="AM35" s="198" t="str">
        <f>IF(ISERR(FIND(AM$4,NieStac!$S46))=FALSE(),IF(ISERR(FIND(CONCATENATE(AM$4,"+"),NieStac!$S46))=FALSE(),IF(ISERR(FIND(CONCATENATE(AM$4,"++"),NieStac!$S46))=FALSE(),IF(ISERR(FIND(CONCATENATE(AM$4,"+++"),NieStac!$S46))=FALSE(),"+++","++"),"+")," ")," ")</f>
        <v xml:space="preserve"> </v>
      </c>
      <c r="AN35" s="198" t="str">
        <f>IF(ISERR(FIND(AN$4,NieStac!$S46))=FALSE(),IF(ISERR(FIND(CONCATENATE(AN$4,"+"),NieStac!$S46))=FALSE(),IF(ISERR(FIND(CONCATENATE(AN$4,"++"),NieStac!$S46))=FALSE(),IF(ISERR(FIND(CONCATENATE(AN$4,"+++"),NieStac!$S46))=FALSE(),"+++","++"),"+")," ")," ")</f>
        <v xml:space="preserve"> </v>
      </c>
      <c r="AO35" s="198" t="str">
        <f>IF(ISERR(FIND(AO$4,NieStac!$S46))=FALSE(),IF(ISERR(FIND(CONCATENATE(AO$4,"+"),NieStac!$S46))=FALSE(),IF(ISERR(FIND(CONCATENATE(AO$4,"++"),NieStac!$S46))=FALSE(),IF(ISERR(FIND(CONCATENATE(AO$4,"+++"),NieStac!$S46))=FALSE(),"+++","++"),"+")," ")," ")</f>
        <v xml:space="preserve"> </v>
      </c>
      <c r="AP35" s="198" t="str">
        <f>IF(ISERR(FIND(AP$4,NieStac!$S46))=FALSE(),IF(ISERR(FIND(CONCATENATE(AP$4,"+"),NieStac!$S46))=FALSE(),IF(ISERR(FIND(CONCATENATE(AP$4,"++"),NieStac!$S46))=FALSE(),IF(ISERR(FIND(CONCATENATE(AP$4,"+++"),NieStac!$S46))=FALSE(),"+++","++"),"+")," ")," ")</f>
        <v xml:space="preserve"> </v>
      </c>
      <c r="AQ35" s="198" t="str">
        <f>IF(ISERR(FIND(AQ$4,NieStac!$S46))=FALSE(),IF(ISERR(FIND(CONCATENATE(AQ$4,"+"),NieStac!$S46))=FALSE(),IF(ISERR(FIND(CONCATENATE(AQ$4,"++"),NieStac!$S46))=FALSE(),IF(ISERR(FIND(CONCATENATE(AQ$4,"+++"),NieStac!$S46))=FALSE(),"+++","++"),"+")," ")," ")</f>
        <v xml:space="preserve"> </v>
      </c>
      <c r="AR35" s="198" t="str">
        <f>IF(ISERR(FIND(AR$4,NieStac!$S46))=FALSE(),IF(ISERR(FIND(CONCATENATE(AR$4,"+"),NieStac!$S46))=FALSE(),IF(ISERR(FIND(CONCATENATE(AR$4,"++"),NieStac!$S46))=FALSE(),IF(ISERR(FIND(CONCATENATE(AR$4,"+++"),NieStac!$S46))=FALSE(),"+++","++"),"+")," ")," ")</f>
        <v>+</v>
      </c>
      <c r="AS35" s="198" t="str">
        <f>IF(ISERR(FIND(AS$4,NieStac!$S46))=FALSE(),IF(ISERR(FIND(CONCATENATE(AS$4,"+"),NieStac!$S46))=FALSE(),IF(ISERR(FIND(CONCATENATE(AS$4,"++"),NieStac!$S46))=FALSE(),IF(ISERR(FIND(CONCATENATE(AS$4,"+++"),NieStac!$S46))=FALSE(),"+++","++"),"+")," ")," ")</f>
        <v xml:space="preserve"> </v>
      </c>
      <c r="AT35" s="198" t="str">
        <f>IF(ISERR(FIND(AT$4,NieStac!$S46))=FALSE(),IF(ISERR(FIND(CONCATENATE(AT$4,"+"),NieStac!$S46))=FALSE(),IF(ISERR(FIND(CONCATENATE(AT$4,"++"),NieStac!$S46))=FALSE(),IF(ISERR(FIND(CONCATENATE(AT$4,"+++"),NieStac!$S46))=FALSE(),"+++","++"),"+")," ")," ")</f>
        <v xml:space="preserve"> </v>
      </c>
      <c r="AU35" s="198" t="str">
        <f>IF(ISERR(FIND(AU$4,NieStac!$S46))=FALSE(),IF(ISERR(FIND(CONCATENATE(AU$4,"+"),NieStac!$S46))=FALSE(),IF(ISERR(FIND(CONCATENATE(AU$4,"++"),NieStac!$S46))=FALSE(),IF(ISERR(FIND(CONCATENATE(AU$4,"+++"),NieStac!$S46))=FALSE(),"+++","++"),"+")," ")," ")</f>
        <v xml:space="preserve"> </v>
      </c>
      <c r="AV35" s="197" t="str">
        <f>NieStac!$C46</f>
        <v>Pracownia badawcza</v>
      </c>
      <c r="AW35" s="198" t="str">
        <f>IF(ISERR(FIND(AW$4,NieStac!$T46))=FALSE(),IF(ISERR(FIND(CONCATENATE(AW$4,"+"),NieStac!$T46))=FALSE(),IF(ISERR(FIND(CONCATENATE(AW$4,"++"),NieStac!$T46))=FALSE(),IF(ISERR(FIND(CONCATENATE(AW$4,"+++"),NieStac!$T46))=FALSE(),"+++","++"),"+")," ")," ")</f>
        <v>+</v>
      </c>
      <c r="AX35" s="198" t="str">
        <f>IF(ISERR(FIND(AX$4,NieStac!$T46))=FALSE(),IF(ISERR(FIND(CONCATENATE(AX$4,"+"),NieStac!$T46))=FALSE(),IF(ISERR(FIND(CONCATENATE(AX$4,"++"),NieStac!$T46))=FALSE(),IF(ISERR(FIND(CONCATENATE(AX$4,"+++"),NieStac!$T46))=FALSE(),"+++","++"),"+")," ")," ")</f>
        <v xml:space="preserve"> </v>
      </c>
      <c r="AY35" s="198" t="str">
        <f>IF(ISERR(FIND(AY$4,NieStac!$T46))=FALSE(),IF(ISERR(FIND(CONCATENATE(AY$4,"+"),NieStac!$T46))=FALSE(),IF(ISERR(FIND(CONCATENATE(AY$4,"++"),NieStac!$T46))=FALSE(),IF(ISERR(FIND(CONCATENATE(AY$4,"+++"),NieStac!$T46))=FALSE(),"+++","++"),"+")," ")," ")</f>
        <v>+</v>
      </c>
      <c r="AZ35" s="198" t="str">
        <f>IF(ISERR(FIND(AZ$4,NieStac!$T46))=FALSE(),IF(ISERR(FIND(CONCATENATE(AZ$4,"+"),NieStac!$T46))=FALSE(),IF(ISERR(FIND(CONCATENATE(AZ$4,"++"),NieStac!$T46))=FALSE(),IF(ISERR(FIND(CONCATENATE(AZ$4,"+++"),NieStac!$T46))=FALSE(),"+++","++"),"+")," ")," ")</f>
        <v xml:space="preserve"> </v>
      </c>
      <c r="BA35" s="198" t="str">
        <f>IF(ISERR(FIND(BA$4,NieStac!$T46))=FALSE(),IF(ISERR(FIND(CONCATENATE(BA$4,"+"),NieStac!$T46))=FALSE(),IF(ISERR(FIND(CONCATENATE(BA$4,"++"),NieStac!$T46))=FALSE(),IF(ISERR(FIND(CONCATENATE(BA$4,"+++"),NieStac!$T46))=FALSE(),"+++","++"),"+")," ")," ")</f>
        <v xml:space="preserve"> </v>
      </c>
      <c r="BB35" s="198" t="str">
        <f>IF(ISERR(FIND(BB$4,NieStac!$T46))=FALSE(),IF(ISERR(FIND(CONCATENATE(BB$4,"+"),NieStac!$T46))=FALSE(),IF(ISERR(FIND(CONCATENATE(BB$4,"++"),NieStac!$T46))=FALSE(),IF(ISERR(FIND(CONCATENATE(BB$4,"+++"),NieStac!$T46))=FALSE(),"+++","++"),"+")," ")," ")</f>
        <v>+</v>
      </c>
    </row>
    <row r="36" spans="1:54" ht="15.75" hidden="1" customHeight="1">
      <c r="A36" s="197"/>
      <c r="B36" s="198"/>
      <c r="C36" s="198"/>
      <c r="D36" s="198"/>
      <c r="E36" s="198"/>
      <c r="F36" s="198"/>
      <c r="G36" s="198"/>
      <c r="H36" s="198"/>
      <c r="I36" s="198"/>
      <c r="J36" s="198"/>
      <c r="K36" s="198"/>
      <c r="L36" s="198"/>
      <c r="M36" s="198"/>
      <c r="N36" s="198"/>
      <c r="O36" s="198"/>
      <c r="P36" s="198"/>
      <c r="Q36" s="198"/>
      <c r="R36" s="198"/>
      <c r="S36" s="198"/>
      <c r="T36" s="197"/>
      <c r="U36" s="198"/>
      <c r="V36" s="198"/>
      <c r="W36" s="198"/>
      <c r="X36" s="198"/>
      <c r="Y36" s="198"/>
      <c r="Z36" s="198"/>
      <c r="AA36" s="198"/>
      <c r="AB36" s="198"/>
      <c r="AC36" s="198"/>
      <c r="AD36" s="198"/>
      <c r="AE36" s="198"/>
      <c r="AF36" s="198"/>
      <c r="AG36" s="198"/>
      <c r="AH36" s="198"/>
      <c r="AI36" s="198"/>
      <c r="AJ36" s="198"/>
      <c r="AK36" s="198"/>
      <c r="AL36" s="198"/>
      <c r="AM36" s="198"/>
      <c r="AN36" s="198"/>
      <c r="AO36" s="198"/>
      <c r="AP36" s="198"/>
      <c r="AQ36" s="198"/>
      <c r="AR36" s="198"/>
      <c r="AS36" s="198"/>
      <c r="AT36" s="198"/>
      <c r="AU36" s="198"/>
      <c r="AV36" s="197"/>
      <c r="AW36" s="198"/>
      <c r="AX36" s="198"/>
      <c r="AY36" s="198"/>
      <c r="AZ36" s="198"/>
      <c r="BA36" s="198"/>
      <c r="BB36" s="198"/>
    </row>
    <row r="37" spans="1:54" ht="15.75" hidden="1" customHeight="1">
      <c r="A37" s="197"/>
      <c r="B37" s="198"/>
      <c r="C37" s="198"/>
      <c r="D37" s="198"/>
      <c r="E37" s="198"/>
      <c r="F37" s="198"/>
      <c r="G37" s="198"/>
      <c r="H37" s="198"/>
      <c r="I37" s="198"/>
      <c r="J37" s="198"/>
      <c r="K37" s="198"/>
      <c r="L37" s="198"/>
      <c r="M37" s="198"/>
      <c r="N37" s="198"/>
      <c r="O37" s="198"/>
      <c r="P37" s="198"/>
      <c r="Q37" s="198"/>
      <c r="R37" s="198"/>
      <c r="S37" s="198"/>
      <c r="T37" s="197"/>
      <c r="U37" s="198"/>
      <c r="V37" s="198"/>
      <c r="W37" s="198"/>
      <c r="X37" s="198"/>
      <c r="Y37" s="198"/>
      <c r="Z37" s="198"/>
      <c r="AA37" s="198"/>
      <c r="AB37" s="198"/>
      <c r="AC37" s="198"/>
      <c r="AD37" s="198"/>
      <c r="AE37" s="198"/>
      <c r="AF37" s="198"/>
      <c r="AG37" s="198"/>
      <c r="AH37" s="198"/>
      <c r="AI37" s="198"/>
      <c r="AJ37" s="198"/>
      <c r="AK37" s="198"/>
      <c r="AL37" s="198"/>
      <c r="AM37" s="198"/>
      <c r="AN37" s="198"/>
      <c r="AO37" s="198"/>
      <c r="AP37" s="198"/>
      <c r="AQ37" s="198"/>
      <c r="AR37" s="198"/>
      <c r="AS37" s="198"/>
      <c r="AT37" s="198"/>
      <c r="AU37" s="198"/>
      <c r="AV37" s="197"/>
      <c r="AW37" s="198"/>
      <c r="AX37" s="198"/>
      <c r="AY37" s="198"/>
      <c r="AZ37" s="198"/>
      <c r="BA37" s="198"/>
      <c r="BB37" s="198"/>
    </row>
    <row r="38" spans="1:54" ht="15.75" customHeight="1">
      <c r="A38" s="195" t="str">
        <f>NieStac!$C49</f>
        <v>Semestr 4:</v>
      </c>
      <c r="B38" s="198"/>
      <c r="C38" s="198"/>
      <c r="D38" s="198"/>
      <c r="E38" s="198"/>
      <c r="F38" s="198"/>
      <c r="G38" s="198"/>
      <c r="H38" s="198"/>
      <c r="I38" s="198"/>
      <c r="J38" s="198"/>
      <c r="K38" s="198"/>
      <c r="L38" s="198"/>
      <c r="M38" s="198"/>
      <c r="N38" s="198"/>
      <c r="O38" s="198"/>
      <c r="P38" s="198"/>
      <c r="Q38" s="198"/>
      <c r="R38" s="198"/>
      <c r="S38" s="198"/>
      <c r="T38" s="195" t="str">
        <f>NieStac!$C49</f>
        <v>Semestr 4:</v>
      </c>
      <c r="U38" s="198"/>
      <c r="V38" s="198"/>
      <c r="W38" s="198"/>
      <c r="X38" s="198"/>
      <c r="Y38" s="198"/>
      <c r="Z38" s="198"/>
      <c r="AA38" s="198"/>
      <c r="AB38" s="198"/>
      <c r="AC38" s="198"/>
      <c r="AD38" s="198"/>
      <c r="AE38" s="198"/>
      <c r="AF38" s="198"/>
      <c r="AG38" s="198"/>
      <c r="AH38" s="198"/>
      <c r="AI38" s="198"/>
      <c r="AJ38" s="198"/>
      <c r="AK38" s="198"/>
      <c r="AL38" s="198"/>
      <c r="AM38" s="198"/>
      <c r="AN38" s="198"/>
      <c r="AO38" s="198"/>
      <c r="AP38" s="198"/>
      <c r="AQ38" s="198"/>
      <c r="AR38" s="198"/>
      <c r="AS38" s="198"/>
      <c r="AT38" s="198"/>
      <c r="AU38" s="198"/>
      <c r="AV38" s="195" t="str">
        <f>NieStac!$C49</f>
        <v>Semestr 4:</v>
      </c>
      <c r="AW38" s="198"/>
      <c r="AX38" s="198"/>
      <c r="AY38" s="198"/>
      <c r="AZ38" s="198"/>
      <c r="BA38" s="198"/>
      <c r="BB38" s="198"/>
    </row>
    <row r="39" spans="1:54" ht="15.75" customHeight="1">
      <c r="A39" s="197" t="str">
        <f>NieStac!$C51</f>
        <v>Przedmiot obieralny 3:  
a) Interfejsy człowiek-maszyna i sygnały biologiczne w robotyce 
b) Systemy wbudowanie i przetwarzanie brzegowe
c) Modelowanie systemów w języku UML</v>
      </c>
      <c r="B39" s="198" t="str">
        <f>IF(ISERR(FIND(B$4,NieStac!$R51))=FALSE(),IF(ISERR(FIND(CONCATENATE(B$4,"+"),NieStac!$R51))=FALSE(),IF(ISERR(FIND(CONCATENATE(B$4,"++"),NieStac!$R51))=FALSE(),IF(ISERR(FIND(CONCATENATE(B$4,"+++"),NieStac!$R51))=FALSE(),"+++","++"),"+")," ")," ")</f>
        <v>+</v>
      </c>
      <c r="C39" s="198" t="str">
        <f>IF(ISERR(FIND(C$4,NieStac!$R51))=FALSE(),IF(ISERR(FIND(CONCATENATE(C$4,"+"),NieStac!$R51))=FALSE(),IF(ISERR(FIND(CONCATENATE(C$4,"++"),NieStac!$R51))=FALSE(),IF(ISERR(FIND(CONCATENATE(C$4,"+++"),NieStac!$R51))=FALSE(),"+++","++"),"+")," ")," ")</f>
        <v xml:space="preserve"> </v>
      </c>
      <c r="D39" s="198" t="str">
        <f>IF(ISERR(FIND(D$4,NieStac!$R51))=FALSE(),IF(ISERR(FIND(CONCATENATE(D$4,"+"),NieStac!$R51))=FALSE(),IF(ISERR(FIND(CONCATENATE(D$4,"++"),NieStac!$R51))=FALSE(),IF(ISERR(FIND(CONCATENATE(D$4,"+++"),NieStac!$R51))=FALSE(),"+++","++"),"+")," ")," ")</f>
        <v>+</v>
      </c>
      <c r="E39" s="198" t="str">
        <f>IF(ISERR(FIND(E$4,NieStac!$R51))=FALSE(),IF(ISERR(FIND(CONCATENATE(E$4,"+"),NieStac!$R51))=FALSE(),IF(ISERR(FIND(CONCATENATE(E$4,"++"),NieStac!$R51))=FALSE(),IF(ISERR(FIND(CONCATENATE(E$4,"+++"),NieStac!$R51))=FALSE(),"+++","++"),"+")," ")," ")</f>
        <v xml:space="preserve"> </v>
      </c>
      <c r="F39" s="198" t="str">
        <f>IF(ISERR(FIND(F$4,NieStac!$R51))=FALSE(),IF(ISERR(FIND(CONCATENATE(F$4,"+"),NieStac!$R51))=FALSE(),IF(ISERR(FIND(CONCATENATE(F$4,"++"),NieStac!$R51))=FALSE(),IF(ISERR(FIND(CONCATENATE(F$4,"+++"),NieStac!$R51))=FALSE(),"+++","++"),"+")," ")," ")</f>
        <v xml:space="preserve"> </v>
      </c>
      <c r="G39" s="198" t="str">
        <f>IF(ISERR(FIND(G$4,NieStac!$R51))=FALSE(),IF(ISERR(FIND(CONCATENATE(G$4,"+"),NieStac!$R51))=FALSE(),IF(ISERR(FIND(CONCATENATE(G$4,"++"),NieStac!$R51))=FALSE(),IF(ISERR(FIND(CONCATENATE(G$4,"+++"),NieStac!$R51))=FALSE(),"+++","++"),"+")," ")," ")</f>
        <v xml:space="preserve"> </v>
      </c>
      <c r="H39" s="198" t="str">
        <f>IF(ISERR(FIND(H$4,NieStac!$R51))=FALSE(),IF(ISERR(FIND(CONCATENATE(H$4,"+"),NieStac!$R51))=FALSE(),IF(ISERR(FIND(CONCATENATE(H$4,"++"),NieStac!$R51))=FALSE(),IF(ISERR(FIND(CONCATENATE(H$4,"+++"),NieStac!$R51))=FALSE(),"+++","++"),"+")," ")," ")</f>
        <v xml:space="preserve"> </v>
      </c>
      <c r="I39" s="198" t="str">
        <f>IF(ISERR(FIND(I$4,NieStac!$R51))=FALSE(),IF(ISERR(FIND(CONCATENATE(I$4,"+"),NieStac!$R51))=FALSE(),IF(ISERR(FIND(CONCATENATE(I$4,"++"),NieStac!$R51))=FALSE(),IF(ISERR(FIND(CONCATENATE(I$4,"+++"),NieStac!$R51))=FALSE(),"+++","++"),"+")," ")," ")</f>
        <v xml:space="preserve"> </v>
      </c>
      <c r="J39" s="198" t="str">
        <f>IF(ISERR(FIND(J$4,NieStac!$R51))=FALSE(),IF(ISERR(FIND(CONCATENATE(J$4,"+"),NieStac!$R51))=FALSE(),IF(ISERR(FIND(CONCATENATE(J$4,"++"),NieStac!$R51))=FALSE(),IF(ISERR(FIND(CONCATENATE(J$4,"+++"),NieStac!$R51))=FALSE(),"+++","++"),"+")," ")," ")</f>
        <v xml:space="preserve"> </v>
      </c>
      <c r="K39" s="198" t="str">
        <f>IF(ISERR(FIND(K$4,NieStac!$R51))=FALSE(),IF(ISERR(FIND(CONCATENATE(K$4,"+"),NieStac!$R51))=FALSE(),IF(ISERR(FIND(CONCATENATE(K$4,"++"),NieStac!$R51))=FALSE(),IF(ISERR(FIND(CONCATENATE(K$4,"+++"),NieStac!$R51))=FALSE(),"+++","++"),"+")," ")," ")</f>
        <v xml:space="preserve"> </v>
      </c>
      <c r="L39" s="198" t="str">
        <f>IF(ISERR(FIND(L$4,NieStac!$R51))=FALSE(),IF(ISERR(FIND(CONCATENATE(L$4,"+"),NieStac!$R51))=FALSE(),IF(ISERR(FIND(CONCATENATE(L$4,"++"),NieStac!$R51))=FALSE(),IF(ISERR(FIND(CONCATENATE(L$4,"+++"),NieStac!$R51))=FALSE(),"+++","++"),"+")," ")," ")</f>
        <v xml:space="preserve"> </v>
      </c>
      <c r="M39" s="198" t="str">
        <f>IF(ISERR(FIND(M$4,NieStac!$R51))=FALSE(),IF(ISERR(FIND(CONCATENATE(M$4,"+"),NieStac!$R51))=FALSE(),IF(ISERR(FIND(CONCATENATE(M$4,"++"),NieStac!$R51))=FALSE(),IF(ISERR(FIND(CONCATENATE(M$4,"+++"),NieStac!$R51))=FALSE(),"+++","++"),"+")," ")," ")</f>
        <v xml:space="preserve"> </v>
      </c>
      <c r="N39" s="198" t="str">
        <f>IF(ISERR(FIND(N$4,NieStac!$R51))=FALSE(),IF(ISERR(FIND(CONCATENATE(N$4,"+"),NieStac!$R51))=FALSE(),IF(ISERR(FIND(CONCATENATE(N$4,"++"),NieStac!$R51))=FALSE(),IF(ISERR(FIND(CONCATENATE(N$4,"+++"),NieStac!$R51))=FALSE(),"+++","++"),"+")," ")," ")</f>
        <v xml:space="preserve"> </v>
      </c>
      <c r="O39" s="198" t="str">
        <f>IF(ISERR(FIND(O$4,NieStac!$R51))=FALSE(),IF(ISERR(FIND(CONCATENATE(O$4,"+"),NieStac!$R51))=FALSE(),IF(ISERR(FIND(CONCATENATE(O$4,"++"),NieStac!$R51))=FALSE(),IF(ISERR(FIND(CONCATENATE(O$4,"+++"),NieStac!$R51))=FALSE(),"+++","++"),"+")," ")," ")</f>
        <v xml:space="preserve"> </v>
      </c>
      <c r="P39" s="198" t="str">
        <f>IF(ISERR(FIND(P$4,NieStac!$R51))=FALSE(),IF(ISERR(FIND(CONCATENATE(P$4,"+"),NieStac!$R51))=FALSE(),IF(ISERR(FIND(CONCATENATE(P$4,"++"),NieStac!$R51))=FALSE(),IF(ISERR(FIND(CONCATENATE(P$4,"+++"),NieStac!$R51))=FALSE(),"+++","++"),"+")," ")," ")</f>
        <v xml:space="preserve"> </v>
      </c>
      <c r="Q39" s="198" t="str">
        <f>IF(ISERR(FIND(Q$4,NieStac!$R51))=FALSE(),IF(ISERR(FIND(CONCATENATE(Q$4,"+"),NieStac!$R51))=FALSE(),IF(ISERR(FIND(CONCATENATE(Q$4,"++"),NieStac!$R51))=FALSE(),IF(ISERR(FIND(CONCATENATE(Q$4,"+++"),NieStac!$R51))=FALSE(),"+++","++"),"+")," ")," ")</f>
        <v xml:space="preserve"> </v>
      </c>
      <c r="R39" s="198" t="str">
        <f>IF(ISERR(FIND(R$4,NieStac!$R51))=FALSE(),IF(ISERR(FIND(CONCATENATE(R$4,"+"),NieStac!$R51))=FALSE(),IF(ISERR(FIND(CONCATENATE(R$4,"++"),NieStac!$R51))=FALSE(),IF(ISERR(FIND(CONCATENATE(R$4,"+++"),NieStac!$R51))=FALSE(),"+++","++"),"+")," ")," ")</f>
        <v xml:space="preserve"> </v>
      </c>
      <c r="S39" s="198" t="str">
        <f>IF(ISERR(FIND(S$4,NieStac!$R51))=FALSE(),IF(ISERR(FIND(CONCATENATE(S$4,"+"),NieStac!$R51))=FALSE(),IF(ISERR(FIND(CONCATENATE(S$4,"++"),NieStac!$R51))=FALSE(),IF(ISERR(FIND(CONCATENATE(S$4,"+++"),NieStac!$R51))=FALSE(),"+++","++"),"+")," ")," ")</f>
        <v>+</v>
      </c>
      <c r="T39" s="197" t="str">
        <f>NieStac!$C51</f>
        <v>Przedmiot obieralny 3:  
a) Interfejsy człowiek-maszyna i sygnały biologiczne w robotyce 
b) Systemy wbudowanie i przetwarzanie brzegowe
c) Modelowanie systemów w języku UML</v>
      </c>
      <c r="U39" s="198" t="str">
        <f>IF(ISERR(FIND(U$4,NieStac!$S51))=FALSE(),IF(ISERR(FIND(CONCATENATE(U$4,"+"),NieStac!$S51))=FALSE(),IF(ISERR(FIND(CONCATENATE(U$4,"++"),NieStac!$S51))=FALSE(),IF(ISERR(FIND(CONCATENATE(U$4,"+++"),NieStac!$S51))=FALSE(),"+++","++"),"+")," ")," ")</f>
        <v xml:space="preserve"> </v>
      </c>
      <c r="V39" s="198" t="str">
        <f>IF(ISERR(FIND(V$4,NieStac!$S51))=FALSE(),IF(ISERR(FIND(CONCATENATE(V$4,"+"),NieStac!$S51))=FALSE(),IF(ISERR(FIND(CONCATENATE(V$4,"++"),NieStac!$S51))=FALSE(),IF(ISERR(FIND(CONCATENATE(V$4,"+++"),NieStac!$S51))=FALSE(),"+++","++"),"+")," ")," ")</f>
        <v xml:space="preserve"> </v>
      </c>
      <c r="W39" s="198" t="str">
        <f>IF(ISERR(FIND(W$4,NieStac!$S51))=FALSE(),IF(ISERR(FIND(CONCATENATE(W$4,"+"),NieStac!$S51))=FALSE(),IF(ISERR(FIND(CONCATENATE(W$4,"++"),NieStac!$S51))=FALSE(),IF(ISERR(FIND(CONCATENATE(W$4,"+++"),NieStac!$S51))=FALSE(),"+++","++"),"+")," ")," ")</f>
        <v xml:space="preserve"> </v>
      </c>
      <c r="X39" s="198" t="str">
        <f>IF(ISERR(FIND(X$4,NieStac!$S51))=FALSE(),IF(ISERR(FIND(CONCATENATE(X$4,"+"),NieStac!$S51))=FALSE(),IF(ISERR(FIND(CONCATENATE(X$4,"++"),NieStac!$S51))=FALSE(),IF(ISERR(FIND(CONCATENATE(X$4,"+++"),NieStac!$S51))=FALSE(),"+++","++"),"+")," ")," ")</f>
        <v xml:space="preserve"> </v>
      </c>
      <c r="Y39" s="198" t="str">
        <f>IF(ISERR(FIND(Y$4,NieStac!$S51))=FALSE(),IF(ISERR(FIND(CONCATENATE(Y$4,"+"),NieStac!$S51))=FALSE(),IF(ISERR(FIND(CONCATENATE(Y$4,"++"),NieStac!$S51))=FALSE(),IF(ISERR(FIND(CONCATENATE(Y$4,"+++"),NieStac!$S51))=FALSE(),"+++","++"),"+")," ")," ")</f>
        <v xml:space="preserve"> </v>
      </c>
      <c r="Z39" s="198" t="str">
        <f>IF(ISERR(FIND(Z$4,NieStac!$S51))=FALSE(),IF(ISERR(FIND(CONCATENATE(Z$4,"+"),NieStac!$S51))=FALSE(),IF(ISERR(FIND(CONCATENATE(Z$4,"++"),NieStac!$S51))=FALSE(),IF(ISERR(FIND(CONCATENATE(Z$4,"+++"),NieStac!$S51))=FALSE(),"+++","++"),"+")," ")," ")</f>
        <v xml:space="preserve"> </v>
      </c>
      <c r="AA39" s="198" t="str">
        <f>IF(ISERR(FIND(AA$4,NieStac!$S51))=FALSE(),IF(ISERR(FIND(CONCATENATE(AA$4,"+"),NieStac!$S51))=FALSE(),IF(ISERR(FIND(CONCATENATE(AA$4,"++"),NieStac!$S51))=FALSE(),IF(ISERR(FIND(CONCATENATE(AA$4,"+++"),NieStac!$S51))=FALSE(),"+++","++"),"+")," ")," ")</f>
        <v xml:space="preserve"> </v>
      </c>
      <c r="AB39" s="198" t="str">
        <f>IF(ISERR(FIND(AB$4,NieStac!$S51))=FALSE(),IF(ISERR(FIND(CONCATENATE(AB$4,"+"),NieStac!$S51))=FALSE(),IF(ISERR(FIND(CONCATENATE(AB$4,"++"),NieStac!$S51))=FALSE(),IF(ISERR(FIND(CONCATENATE(AB$4,"+++"),NieStac!$S51))=FALSE(),"+++","++"),"+")," ")," ")</f>
        <v xml:space="preserve"> </v>
      </c>
      <c r="AC39" s="198" t="str">
        <f>IF(ISERR(FIND(AC$4,NieStac!$S51))=FALSE(),IF(ISERR(FIND(CONCATENATE(AC$4,"+"),NieStac!$S51))=FALSE(),IF(ISERR(FIND(CONCATENATE(AC$4,"++"),NieStac!$S51))=FALSE(),IF(ISERR(FIND(CONCATENATE(AC$4,"+++"),NieStac!$S51))=FALSE(),"+++","++"),"+")," ")," ")</f>
        <v xml:space="preserve"> </v>
      </c>
      <c r="AD39" s="198" t="str">
        <f>IF(ISERR(FIND(AD$4,NieStac!$S51))=FALSE(),IF(ISERR(FIND(CONCATENATE(AD$4,"+"),NieStac!$S51))=FALSE(),IF(ISERR(FIND(CONCATENATE(AD$4,"++"),NieStac!$S51))=FALSE(),IF(ISERR(FIND(CONCATENATE(AD$4,"+++"),NieStac!$S51))=FALSE(),"+++","++"),"+")," ")," ")</f>
        <v xml:space="preserve"> </v>
      </c>
      <c r="AE39" s="198" t="str">
        <f>IF(ISERR(FIND(AE$4,NieStac!$S51))=FALSE(),IF(ISERR(FIND(CONCATENATE(AE$4,"+"),NieStac!$S51))=FALSE(),IF(ISERR(FIND(CONCATENATE(AE$4,"++"),NieStac!$S51))=FALSE(),IF(ISERR(FIND(CONCATENATE(AE$4,"+++"),NieStac!$S51))=FALSE(),"+++","++"),"+")," ")," ")</f>
        <v xml:space="preserve"> </v>
      </c>
      <c r="AF39" s="198" t="str">
        <f>IF(ISERR(FIND(AF$4,NieStac!$S51))=FALSE(),IF(ISERR(FIND(CONCATENATE(AF$4,"+"),NieStac!$S51))=FALSE(),IF(ISERR(FIND(CONCATENATE(AF$4,"++"),NieStac!$S51))=FALSE(),IF(ISERR(FIND(CONCATENATE(AF$4,"+++"),NieStac!$S51))=FALSE(),"+++","++"),"+")," ")," ")</f>
        <v xml:space="preserve"> </v>
      </c>
      <c r="AG39" s="198" t="str">
        <f>IF(ISERR(FIND(AG$4,NieStac!$S51))=FALSE(),IF(ISERR(FIND(CONCATENATE(AG$4,"+"),NieStac!$S51))=FALSE(),IF(ISERR(FIND(CONCATENATE(AG$4,"++"),NieStac!$S51))=FALSE(),IF(ISERR(FIND(CONCATENATE(AG$4,"+++"),NieStac!$S51))=FALSE(),"+++","++"),"+")," ")," ")</f>
        <v>+</v>
      </c>
      <c r="AH39" s="198" t="str">
        <f>IF(ISERR(FIND(AH$4,NieStac!$S51))=FALSE(),IF(ISERR(FIND(CONCATENATE(AH$4,"+"),NieStac!$S51))=FALSE(),IF(ISERR(FIND(CONCATENATE(AH$4,"++"),NieStac!$S51))=FALSE(),IF(ISERR(FIND(CONCATENATE(AH$4,"+++"),NieStac!$S51))=FALSE(),"+++","++"),"+")," ")," ")</f>
        <v xml:space="preserve"> </v>
      </c>
      <c r="AI39" s="198" t="str">
        <f>IF(ISERR(FIND(AI$4,NieStac!$S51))=FALSE(),IF(ISERR(FIND(CONCATENATE(AI$4,"+"),NieStac!$S51))=FALSE(),IF(ISERR(FIND(CONCATENATE(AI$4,"++"),NieStac!$S51))=FALSE(),IF(ISERR(FIND(CONCATENATE(AI$4,"+++"),NieStac!$S51))=FALSE(),"+++","++"),"+")," ")," ")</f>
        <v>+</v>
      </c>
      <c r="AJ39" s="198" t="str">
        <f>IF(ISERR(FIND(AJ$4,NieStac!$S51))=FALSE(),IF(ISERR(FIND(CONCATENATE(AJ$4,"+"),NieStac!$S51))=FALSE(),IF(ISERR(FIND(CONCATENATE(AJ$4,"++"),NieStac!$S51))=FALSE(),IF(ISERR(FIND(CONCATENATE(AJ$4,"+++"),NieStac!$S51))=FALSE(),"+++","++"),"+")," ")," ")</f>
        <v xml:space="preserve"> </v>
      </c>
      <c r="AK39" s="198" t="str">
        <f>IF(ISERR(FIND(AK$4,NieStac!$S51))=FALSE(),IF(ISERR(FIND(CONCATENATE(AK$4,"+"),NieStac!$S51))=FALSE(),IF(ISERR(FIND(CONCATENATE(AK$4,"++"),NieStac!$S51))=FALSE(),IF(ISERR(FIND(CONCATENATE(AK$4,"+++"),NieStac!$S51))=FALSE(),"+++","++"),"+")," ")," ")</f>
        <v xml:space="preserve"> </v>
      </c>
      <c r="AL39" s="198" t="str">
        <f>IF(ISERR(FIND(AL$4,NieStac!$S51))=FALSE(),IF(ISERR(FIND(CONCATENATE(AL$4,"+"),NieStac!$S51))=FALSE(),IF(ISERR(FIND(CONCATENATE(AL$4,"++"),NieStac!$S51))=FALSE(),IF(ISERR(FIND(CONCATENATE(AL$4,"+++"),NieStac!$S51))=FALSE(),"+++","++"),"+")," ")," ")</f>
        <v xml:space="preserve"> </v>
      </c>
      <c r="AM39" s="198" t="str">
        <f>IF(ISERR(FIND(AM$4,NieStac!$S51))=FALSE(),IF(ISERR(FIND(CONCATENATE(AM$4,"+"),NieStac!$S51))=FALSE(),IF(ISERR(FIND(CONCATENATE(AM$4,"++"),NieStac!$S51))=FALSE(),IF(ISERR(FIND(CONCATENATE(AM$4,"+++"),NieStac!$S51))=FALSE(),"+++","++"),"+")," ")," ")</f>
        <v xml:space="preserve"> </v>
      </c>
      <c r="AN39" s="198" t="str">
        <f>IF(ISERR(FIND(AN$4,NieStac!$S51))=FALSE(),IF(ISERR(FIND(CONCATENATE(AN$4,"+"),NieStac!$S51))=FALSE(),IF(ISERR(FIND(CONCATENATE(AN$4,"++"),NieStac!$S51))=FALSE(),IF(ISERR(FIND(CONCATENATE(AN$4,"+++"),NieStac!$S51))=FALSE(),"+++","++"),"+")," ")," ")</f>
        <v xml:space="preserve"> </v>
      </c>
      <c r="AO39" s="198" t="str">
        <f>IF(ISERR(FIND(AO$4,NieStac!$S51))=FALSE(),IF(ISERR(FIND(CONCATENATE(AO$4,"+"),NieStac!$S51))=FALSE(),IF(ISERR(FIND(CONCATENATE(AO$4,"++"),NieStac!$S51))=FALSE(),IF(ISERR(FIND(CONCATENATE(AO$4,"+++"),NieStac!$S51))=FALSE(),"+++","++"),"+")," ")," ")</f>
        <v xml:space="preserve"> </v>
      </c>
      <c r="AP39" s="198" t="str">
        <f>IF(ISERR(FIND(AP$4,NieStac!$S51))=FALSE(),IF(ISERR(FIND(CONCATENATE(AP$4,"+"),NieStac!$S51))=FALSE(),IF(ISERR(FIND(CONCATENATE(AP$4,"++"),NieStac!$S51))=FALSE(),IF(ISERR(FIND(CONCATENATE(AP$4,"+++"),NieStac!$S51))=FALSE(),"+++","++"),"+")," ")," ")</f>
        <v>+</v>
      </c>
      <c r="AQ39" s="198" t="str">
        <f>IF(ISERR(FIND(AQ$4,NieStac!$S51))=FALSE(),IF(ISERR(FIND(CONCATENATE(AQ$4,"+"),NieStac!$S51))=FALSE(),IF(ISERR(FIND(CONCATENATE(AQ$4,"++"),NieStac!$S51))=FALSE(),IF(ISERR(FIND(CONCATENATE(AQ$4,"+++"),NieStac!$S51))=FALSE(),"+++","++"),"+")," ")," ")</f>
        <v xml:space="preserve"> </v>
      </c>
      <c r="AR39" s="198" t="str">
        <f>IF(ISERR(FIND(AR$4,NieStac!$S51))=FALSE(),IF(ISERR(FIND(CONCATENATE(AR$4,"+"),NieStac!$S51))=FALSE(),IF(ISERR(FIND(CONCATENATE(AR$4,"++"),NieStac!$S51))=FALSE(),IF(ISERR(FIND(CONCATENATE(AR$4,"+++"),NieStac!$S51))=FALSE(),"+++","++"),"+")," ")," ")</f>
        <v xml:space="preserve"> </v>
      </c>
      <c r="AS39" s="198" t="str">
        <f>IF(ISERR(FIND(AS$4,NieStac!$S51))=FALSE(),IF(ISERR(FIND(CONCATENATE(AS$4,"+"),NieStac!$S51))=FALSE(),IF(ISERR(FIND(CONCATENATE(AS$4,"++"),NieStac!$S51))=FALSE(),IF(ISERR(FIND(CONCATENATE(AS$4,"+++"),NieStac!$S51))=FALSE(),"+++","++"),"+")," ")," ")</f>
        <v xml:space="preserve"> </v>
      </c>
      <c r="AT39" s="198" t="str">
        <f>IF(ISERR(FIND(AT$4,NieStac!$S51))=FALSE(),IF(ISERR(FIND(CONCATENATE(AT$4,"+"),NieStac!$S51))=FALSE(),IF(ISERR(FIND(CONCATENATE(AT$4,"++"),NieStac!$S51))=FALSE(),IF(ISERR(FIND(CONCATENATE(AT$4,"+++"),NieStac!$S51))=FALSE(),"+++","++"),"+")," ")," ")</f>
        <v xml:space="preserve"> </v>
      </c>
      <c r="AU39" s="198" t="str">
        <f>IF(ISERR(FIND(AU$4,NieStac!$S51))=FALSE(),IF(ISERR(FIND(CONCATENATE(AU$4,"+"),NieStac!$S51))=FALSE(),IF(ISERR(FIND(CONCATENATE(AU$4,"++"),NieStac!$S51))=FALSE(),IF(ISERR(FIND(CONCATENATE(AU$4,"+++"),NieStac!$S51))=FALSE(),"+++","++"),"+")," ")," ")</f>
        <v xml:space="preserve"> </v>
      </c>
      <c r="AV39" s="197" t="str">
        <f>NieStac!$C51</f>
        <v>Przedmiot obieralny 3:  
a) Interfejsy człowiek-maszyna i sygnały biologiczne w robotyce 
b) Systemy wbudowanie i przetwarzanie brzegowe
c) Modelowanie systemów w języku UML</v>
      </c>
      <c r="AW39" s="198" t="str">
        <f>IF(ISERR(FIND(AW$4,NieStac!$T51))=FALSE(),IF(ISERR(FIND(CONCATENATE(AW$4,"+"),NieStac!$T51))=FALSE(),IF(ISERR(FIND(CONCATENATE(AW$4,"++"),NieStac!$T51))=FALSE(),IF(ISERR(FIND(CONCATENATE(AW$4,"+++"),NieStac!$T51))=FALSE(),"+++","++"),"+")," ")," ")</f>
        <v xml:space="preserve"> </v>
      </c>
      <c r="AX39" s="198" t="str">
        <f>IF(ISERR(FIND(AX$4,NieStac!$T51))=FALSE(),IF(ISERR(FIND(CONCATENATE(AX$4,"+"),NieStac!$T51))=FALSE(),IF(ISERR(FIND(CONCATENATE(AX$4,"++"),NieStac!$T51))=FALSE(),IF(ISERR(FIND(CONCATENATE(AX$4,"+++"),NieStac!$T51))=FALSE(),"+++","++"),"+")," ")," ")</f>
        <v xml:space="preserve"> </v>
      </c>
      <c r="AY39" s="198" t="str">
        <f>IF(ISERR(FIND(AY$4,NieStac!$T51))=FALSE(),IF(ISERR(FIND(CONCATENATE(AY$4,"+"),NieStac!$T51))=FALSE(),IF(ISERR(FIND(CONCATENATE(AY$4,"++"),NieStac!$T51))=FALSE(),IF(ISERR(FIND(CONCATENATE(AY$4,"+++"),NieStac!$T51))=FALSE(),"+++","++"),"+")," ")," ")</f>
        <v xml:space="preserve"> </v>
      </c>
      <c r="AZ39" s="198" t="str">
        <f>IF(ISERR(FIND(AZ$4,NieStac!$T51))=FALSE(),IF(ISERR(FIND(CONCATENATE(AZ$4,"+"),NieStac!$T51))=FALSE(),IF(ISERR(FIND(CONCATENATE(AZ$4,"++"),NieStac!$T51))=FALSE(),IF(ISERR(FIND(CONCATENATE(AZ$4,"+++"),NieStac!$T51))=FALSE(),"+++","++"),"+")," ")," ")</f>
        <v>+</v>
      </c>
      <c r="BA39" s="198" t="str">
        <f>IF(ISERR(FIND(BA$4,NieStac!$T51))=FALSE(),IF(ISERR(FIND(CONCATENATE(BA$4,"+"),NieStac!$T51))=FALSE(),IF(ISERR(FIND(CONCATENATE(BA$4,"++"),NieStac!$T51))=FALSE(),IF(ISERR(FIND(CONCATENATE(BA$4,"+++"),NieStac!$T51))=FALSE(),"+++","++"),"+")," ")," ")</f>
        <v xml:space="preserve"> </v>
      </c>
      <c r="BB39" s="198" t="str">
        <f>IF(ISERR(FIND(BB$4,NieStac!$T51))=FALSE(),IF(ISERR(FIND(CONCATENATE(BB$4,"+"),NieStac!$T51))=FALSE(),IF(ISERR(FIND(CONCATENATE(BB$4,"++"),NieStac!$T51))=FALSE(),IF(ISERR(FIND(CONCATENATE(BB$4,"+++"),NieStac!$T51))=FALSE(),"+++","++"),"+")," ")," ")</f>
        <v xml:space="preserve"> </v>
      </c>
    </row>
    <row r="40" spans="1:54" ht="15.75" customHeight="1">
      <c r="A40" s="197" t="str">
        <f>NieStac!$C52</f>
        <v>Przedmiot społeczno-humanistyczny 2: 
Organizacja i finansowanie badań naukowych oraz prac badawczo-rozwojowych</v>
      </c>
      <c r="B40" s="198" t="str">
        <f>IF(ISERR(FIND(B$4,NieStac!$R52))=FALSE(),IF(ISERR(FIND(CONCATENATE(B$4,"+"),NieStac!$R52))=FALSE(),IF(ISERR(FIND(CONCATENATE(B$4,"++"),NieStac!$R52))=FALSE(),IF(ISERR(FIND(CONCATENATE(B$4,"+++"),NieStac!$R52))=FALSE(),"+++","++"),"+")," ")," ")</f>
        <v xml:space="preserve"> </v>
      </c>
      <c r="C40" s="198" t="str">
        <f>IF(ISERR(FIND(C$4,NieStac!$R52))=FALSE(),IF(ISERR(FIND(CONCATENATE(C$4,"+"),NieStac!$R52))=FALSE(),IF(ISERR(FIND(CONCATENATE(C$4,"++"),NieStac!$R52))=FALSE(),IF(ISERR(FIND(CONCATENATE(C$4,"+++"),NieStac!$R52))=FALSE(),"+++","++"),"+")," ")," ")</f>
        <v xml:space="preserve"> </v>
      </c>
      <c r="D40" s="198" t="str">
        <f>IF(ISERR(FIND(D$4,NieStac!$R52))=FALSE(),IF(ISERR(FIND(CONCATENATE(D$4,"+"),NieStac!$R52))=FALSE(),IF(ISERR(FIND(CONCATENATE(D$4,"++"),NieStac!$R52))=FALSE(),IF(ISERR(FIND(CONCATENATE(D$4,"+++"),NieStac!$R52))=FALSE(),"+++","++"),"+")," ")," ")</f>
        <v xml:space="preserve"> </v>
      </c>
      <c r="E40" s="198" t="str">
        <f>IF(ISERR(FIND(E$4,NieStac!$R52))=FALSE(),IF(ISERR(FIND(CONCATENATE(E$4,"+"),NieStac!$R52))=FALSE(),IF(ISERR(FIND(CONCATENATE(E$4,"++"),NieStac!$R52))=FALSE(),IF(ISERR(FIND(CONCATENATE(E$4,"+++"),NieStac!$R52))=FALSE(),"+++","++"),"+")," ")," ")</f>
        <v xml:space="preserve"> </v>
      </c>
      <c r="F40" s="198" t="str">
        <f>IF(ISERR(FIND(F$4,NieStac!$R52))=FALSE(),IF(ISERR(FIND(CONCATENATE(F$4,"+"),NieStac!$R52))=FALSE(),IF(ISERR(FIND(CONCATENATE(F$4,"++"),NieStac!$R52))=FALSE(),IF(ISERR(FIND(CONCATENATE(F$4,"+++"),NieStac!$R52))=FALSE(),"+++","++"),"+")," ")," ")</f>
        <v xml:space="preserve"> </v>
      </c>
      <c r="G40" s="198" t="str">
        <f>IF(ISERR(FIND(G$4,NieStac!$R52))=FALSE(),IF(ISERR(FIND(CONCATENATE(G$4,"+"),NieStac!$R52))=FALSE(),IF(ISERR(FIND(CONCATENATE(G$4,"++"),NieStac!$R52))=FALSE(),IF(ISERR(FIND(CONCATENATE(G$4,"+++"),NieStac!$R52))=FALSE(),"+++","++"),"+")," ")," ")</f>
        <v xml:space="preserve"> </v>
      </c>
      <c r="H40" s="198" t="str">
        <f>IF(ISERR(FIND(H$4,NieStac!$R52))=FALSE(),IF(ISERR(FIND(CONCATENATE(H$4,"+"),NieStac!$R52))=FALSE(),IF(ISERR(FIND(CONCATENATE(H$4,"++"),NieStac!$R52))=FALSE(),IF(ISERR(FIND(CONCATENATE(H$4,"+++"),NieStac!$R52))=FALSE(),"+++","++"),"+")," ")," ")</f>
        <v xml:space="preserve"> </v>
      </c>
      <c r="I40" s="198" t="str">
        <f>IF(ISERR(FIND(I$4,NieStac!$R52))=FALSE(),IF(ISERR(FIND(CONCATENATE(I$4,"+"),NieStac!$R52))=FALSE(),IF(ISERR(FIND(CONCATENATE(I$4,"++"),NieStac!$R52))=FALSE(),IF(ISERR(FIND(CONCATENATE(I$4,"+++"),NieStac!$R52))=FALSE(),"+++","++"),"+")," ")," ")</f>
        <v xml:space="preserve"> </v>
      </c>
      <c r="J40" s="198" t="str">
        <f>IF(ISERR(FIND(J$4,NieStac!$R52))=FALSE(),IF(ISERR(FIND(CONCATENATE(J$4,"+"),NieStac!$R52))=FALSE(),IF(ISERR(FIND(CONCATENATE(J$4,"++"),NieStac!$R52))=FALSE(),IF(ISERR(FIND(CONCATENATE(J$4,"+++"),NieStac!$R52))=FALSE(),"+++","++"),"+")," ")," ")</f>
        <v xml:space="preserve"> </v>
      </c>
      <c r="K40" s="198" t="str">
        <f>IF(ISERR(FIND(K$4,NieStac!$R52))=FALSE(),IF(ISERR(FIND(CONCATENATE(K$4,"+"),NieStac!$R52))=FALSE(),IF(ISERR(FIND(CONCATENATE(K$4,"++"),NieStac!$R52))=FALSE(),IF(ISERR(FIND(CONCATENATE(K$4,"+++"),NieStac!$R52))=FALSE(),"+++","++"),"+")," ")," ")</f>
        <v xml:space="preserve"> </v>
      </c>
      <c r="L40" s="198" t="str">
        <f>IF(ISERR(FIND(L$4,NieStac!$R52))=FALSE(),IF(ISERR(FIND(CONCATENATE(L$4,"+"),NieStac!$R52))=FALSE(),IF(ISERR(FIND(CONCATENATE(L$4,"++"),NieStac!$R52))=FALSE(),IF(ISERR(FIND(CONCATENATE(L$4,"+++"),NieStac!$R52))=FALSE(),"+++","++"),"+")," ")," ")</f>
        <v xml:space="preserve"> </v>
      </c>
      <c r="M40" s="198" t="str">
        <f>IF(ISERR(FIND(M$4,NieStac!$R52))=FALSE(),IF(ISERR(FIND(CONCATENATE(M$4,"+"),NieStac!$R52))=FALSE(),IF(ISERR(FIND(CONCATENATE(M$4,"++"),NieStac!$R52))=FALSE(),IF(ISERR(FIND(CONCATENATE(M$4,"+++"),NieStac!$R52))=FALSE(),"+++","++"),"+")," ")," ")</f>
        <v xml:space="preserve"> </v>
      </c>
      <c r="N40" s="198" t="str">
        <f>IF(ISERR(FIND(N$4,NieStac!$R52))=FALSE(),IF(ISERR(FIND(CONCATENATE(N$4,"+"),NieStac!$R52))=FALSE(),IF(ISERR(FIND(CONCATENATE(N$4,"++"),NieStac!$R52))=FALSE(),IF(ISERR(FIND(CONCATENATE(N$4,"+++"),NieStac!$R52))=FALSE(),"+++","++"),"+")," ")," ")</f>
        <v xml:space="preserve"> </v>
      </c>
      <c r="O40" s="198" t="str">
        <f>IF(ISERR(FIND(O$4,NieStac!$R52))=FALSE(),IF(ISERR(FIND(CONCATENATE(O$4,"+"),NieStac!$R52))=FALSE(),IF(ISERR(FIND(CONCATENATE(O$4,"++"),NieStac!$R52))=FALSE(),IF(ISERR(FIND(CONCATENATE(O$4,"+++"),NieStac!$R52))=FALSE(),"+++","++"),"+")," ")," ")</f>
        <v>+</v>
      </c>
      <c r="P40" s="198" t="str">
        <f>IF(ISERR(FIND(P$4,NieStac!$R52))=FALSE(),IF(ISERR(FIND(CONCATENATE(P$4,"+"),NieStac!$R52))=FALSE(),IF(ISERR(FIND(CONCATENATE(P$4,"++"),NieStac!$R52))=FALSE(),IF(ISERR(FIND(CONCATENATE(P$4,"+++"),NieStac!$R52))=FALSE(),"+++","++"),"+")," ")," ")</f>
        <v>+</v>
      </c>
      <c r="Q40" s="198" t="str">
        <f>IF(ISERR(FIND(Q$4,NieStac!$R52))=FALSE(),IF(ISERR(FIND(CONCATENATE(Q$4,"+"),NieStac!$R52))=FALSE(),IF(ISERR(FIND(CONCATENATE(Q$4,"++"),NieStac!$R52))=FALSE(),IF(ISERR(FIND(CONCATENATE(Q$4,"+++"),NieStac!$R52))=FALSE(),"+++","++"),"+")," ")," ")</f>
        <v xml:space="preserve"> </v>
      </c>
      <c r="R40" s="198" t="str">
        <f>IF(ISERR(FIND(R$4,NieStac!$R52))=FALSE(),IF(ISERR(FIND(CONCATENATE(R$4,"+"),NieStac!$R52))=FALSE(),IF(ISERR(FIND(CONCATENATE(R$4,"++"),NieStac!$R52))=FALSE(),IF(ISERR(FIND(CONCATENATE(R$4,"+++"),NieStac!$R52))=FALSE(),"+++","++"),"+")," ")," ")</f>
        <v xml:space="preserve"> </v>
      </c>
      <c r="S40" s="198" t="str">
        <f>IF(ISERR(FIND(S$4,NieStac!$R52))=FALSE(),IF(ISERR(FIND(CONCATENATE(S$4,"+"),NieStac!$R52))=FALSE(),IF(ISERR(FIND(CONCATENATE(S$4,"++"),NieStac!$R52))=FALSE(),IF(ISERR(FIND(CONCATENATE(S$4,"+++"),NieStac!$R52))=FALSE(),"+++","++"),"+")," ")," ")</f>
        <v xml:space="preserve"> </v>
      </c>
      <c r="T40" s="197" t="str">
        <f>NieStac!$C52</f>
        <v>Przedmiot społeczno-humanistyczny 2: 
Organizacja i finansowanie badań naukowych oraz prac badawczo-rozwojowych</v>
      </c>
      <c r="U40" s="198" t="str">
        <f>IF(ISERR(FIND(U$4,NieStac!$S52))=FALSE(),IF(ISERR(FIND(CONCATENATE(U$4,"+"),NieStac!$S52))=FALSE(),IF(ISERR(FIND(CONCATENATE(U$4,"++"),NieStac!$S52))=FALSE(),IF(ISERR(FIND(CONCATENATE(U$4,"+++"),NieStac!$S52))=FALSE(),"+++","++"),"+")," ")," ")</f>
        <v xml:space="preserve"> </v>
      </c>
      <c r="V40" s="198" t="str">
        <f>IF(ISERR(FIND(V$4,NieStac!$S52))=FALSE(),IF(ISERR(FIND(CONCATENATE(V$4,"+"),NieStac!$S52))=FALSE(),IF(ISERR(FIND(CONCATENATE(V$4,"++"),NieStac!$S52))=FALSE(),IF(ISERR(FIND(CONCATENATE(V$4,"+++"),NieStac!$S52))=FALSE(),"+++","++"),"+")," ")," ")</f>
        <v xml:space="preserve"> </v>
      </c>
      <c r="W40" s="198" t="str">
        <f>IF(ISERR(FIND(W$4,NieStac!$S52))=FALSE(),IF(ISERR(FIND(CONCATENATE(W$4,"+"),NieStac!$S52))=FALSE(),IF(ISERR(FIND(CONCATENATE(W$4,"++"),NieStac!$S52))=FALSE(),IF(ISERR(FIND(CONCATENATE(W$4,"+++"),NieStac!$S52))=FALSE(),"+++","++"),"+")," ")," ")</f>
        <v xml:space="preserve"> </v>
      </c>
      <c r="X40" s="198" t="str">
        <f>IF(ISERR(FIND(X$4,NieStac!$S52))=FALSE(),IF(ISERR(FIND(CONCATENATE(X$4,"+"),NieStac!$S52))=FALSE(),IF(ISERR(FIND(CONCATENATE(X$4,"++"),NieStac!$S52))=FALSE(),IF(ISERR(FIND(CONCATENATE(X$4,"+++"),NieStac!$S52))=FALSE(),"+++","++"),"+")," ")," ")</f>
        <v xml:space="preserve"> </v>
      </c>
      <c r="Y40" s="198" t="str">
        <f>IF(ISERR(FIND(Y$4,NieStac!$S52))=FALSE(),IF(ISERR(FIND(CONCATENATE(Y$4,"+"),NieStac!$S52))=FALSE(),IF(ISERR(FIND(CONCATENATE(Y$4,"++"),NieStac!$S52))=FALSE(),IF(ISERR(FIND(CONCATENATE(Y$4,"+++"),NieStac!$S52))=FALSE(),"+++","++"),"+")," ")," ")</f>
        <v xml:space="preserve"> </v>
      </c>
      <c r="Z40" s="198" t="str">
        <f>IF(ISERR(FIND(Z$4,NieStac!$S52))=FALSE(),IF(ISERR(FIND(CONCATENATE(Z$4,"+"),NieStac!$S52))=FALSE(),IF(ISERR(FIND(CONCATENATE(Z$4,"++"),NieStac!$S52))=FALSE(),IF(ISERR(FIND(CONCATENATE(Z$4,"+++"),NieStac!$S52))=FALSE(),"+++","++"),"+")," ")," ")</f>
        <v xml:space="preserve"> </v>
      </c>
      <c r="AA40" s="198" t="str">
        <f>IF(ISERR(FIND(AA$4,NieStac!$S52))=FALSE(),IF(ISERR(FIND(CONCATENATE(AA$4,"+"),NieStac!$S52))=FALSE(),IF(ISERR(FIND(CONCATENATE(AA$4,"++"),NieStac!$S52))=FALSE(),IF(ISERR(FIND(CONCATENATE(AA$4,"+++"),NieStac!$S52))=FALSE(),"+++","++"),"+")," ")," ")</f>
        <v>+</v>
      </c>
      <c r="AB40" s="198" t="str">
        <f>IF(ISERR(FIND(AB$4,NieStac!$S52))=FALSE(),IF(ISERR(FIND(CONCATENATE(AB$4,"+"),NieStac!$S52))=FALSE(),IF(ISERR(FIND(CONCATENATE(AB$4,"++"),NieStac!$S52))=FALSE(),IF(ISERR(FIND(CONCATENATE(AB$4,"+++"),NieStac!$S52))=FALSE(),"+++","++"),"+")," ")," ")</f>
        <v xml:space="preserve"> </v>
      </c>
      <c r="AC40" s="198" t="str">
        <f>IF(ISERR(FIND(AC$4,NieStac!$S52))=FALSE(),IF(ISERR(FIND(CONCATENATE(AC$4,"+"),NieStac!$S52))=FALSE(),IF(ISERR(FIND(CONCATENATE(AC$4,"++"),NieStac!$S52))=FALSE(),IF(ISERR(FIND(CONCATENATE(AC$4,"+++"),NieStac!$S52))=FALSE(),"+++","++"),"+")," ")," ")</f>
        <v xml:space="preserve"> </v>
      </c>
      <c r="AD40" s="198" t="str">
        <f>IF(ISERR(FIND(AD$4,NieStac!$S52))=FALSE(),IF(ISERR(FIND(CONCATENATE(AD$4,"+"),NieStac!$S52))=FALSE(),IF(ISERR(FIND(CONCATENATE(AD$4,"++"),NieStac!$S52))=FALSE(),IF(ISERR(FIND(CONCATENATE(AD$4,"+++"),NieStac!$S52))=FALSE(),"+++","++"),"+")," ")," ")</f>
        <v xml:space="preserve"> </v>
      </c>
      <c r="AE40" s="198" t="str">
        <f>IF(ISERR(FIND(AE$4,NieStac!$S52))=FALSE(),IF(ISERR(FIND(CONCATENATE(AE$4,"+"),NieStac!$S52))=FALSE(),IF(ISERR(FIND(CONCATENATE(AE$4,"++"),NieStac!$S52))=FALSE(),IF(ISERR(FIND(CONCATENATE(AE$4,"+++"),NieStac!$S52))=FALSE(),"+++","++"),"+")," ")," ")</f>
        <v xml:space="preserve"> </v>
      </c>
      <c r="AF40" s="198" t="str">
        <f>IF(ISERR(FIND(AF$4,NieStac!$S52))=FALSE(),IF(ISERR(FIND(CONCATENATE(AF$4,"+"),NieStac!$S52))=FALSE(),IF(ISERR(FIND(CONCATENATE(AF$4,"++"),NieStac!$S52))=FALSE(),IF(ISERR(FIND(CONCATENATE(AF$4,"+++"),NieStac!$S52))=FALSE(),"+++","++"),"+")," ")," ")</f>
        <v xml:space="preserve"> </v>
      </c>
      <c r="AG40" s="198" t="str">
        <f>IF(ISERR(FIND(AG$4,NieStac!$S52))=FALSE(),IF(ISERR(FIND(CONCATENATE(AG$4,"+"),NieStac!$S52))=FALSE(),IF(ISERR(FIND(CONCATENATE(AG$4,"++"),NieStac!$S52))=FALSE(),IF(ISERR(FIND(CONCATENATE(AG$4,"+++"),NieStac!$S52))=FALSE(),"+++","++"),"+")," ")," ")</f>
        <v xml:space="preserve"> </v>
      </c>
      <c r="AH40" s="198" t="str">
        <f>IF(ISERR(FIND(AH$4,NieStac!$S52))=FALSE(),IF(ISERR(FIND(CONCATENATE(AH$4,"+"),NieStac!$S52))=FALSE(),IF(ISERR(FIND(CONCATENATE(AH$4,"++"),NieStac!$S52))=FALSE(),IF(ISERR(FIND(CONCATENATE(AH$4,"+++"),NieStac!$S52))=FALSE(),"+++","++"),"+")," ")," ")</f>
        <v xml:space="preserve"> </v>
      </c>
      <c r="AI40" s="198" t="str">
        <f>IF(ISERR(FIND(AI$4,NieStac!$S52))=FALSE(),IF(ISERR(FIND(CONCATENATE(AI$4,"+"),NieStac!$S52))=FALSE(),IF(ISERR(FIND(CONCATENATE(AI$4,"++"),NieStac!$S52))=FALSE(),IF(ISERR(FIND(CONCATENATE(AI$4,"+++"),NieStac!$S52))=FALSE(),"+++","++"),"+")," ")," ")</f>
        <v xml:space="preserve"> </v>
      </c>
      <c r="AJ40" s="198" t="str">
        <f>IF(ISERR(FIND(AJ$4,NieStac!$S52))=FALSE(),IF(ISERR(FIND(CONCATENATE(AJ$4,"+"),NieStac!$S52))=FALSE(),IF(ISERR(FIND(CONCATENATE(AJ$4,"++"),NieStac!$S52))=FALSE(),IF(ISERR(FIND(CONCATENATE(AJ$4,"+++"),NieStac!$S52))=FALSE(),"+++","++"),"+")," ")," ")</f>
        <v xml:space="preserve"> </v>
      </c>
      <c r="AK40" s="198" t="str">
        <f>IF(ISERR(FIND(AK$4,NieStac!$S52))=FALSE(),IF(ISERR(FIND(CONCATENATE(AK$4,"+"),NieStac!$S52))=FALSE(),IF(ISERR(FIND(CONCATENATE(AK$4,"++"),NieStac!$S52))=FALSE(),IF(ISERR(FIND(CONCATENATE(AK$4,"+++"),NieStac!$S52))=FALSE(),"+++","++"),"+")," ")," ")</f>
        <v xml:space="preserve"> </v>
      </c>
      <c r="AL40" s="198" t="str">
        <f>IF(ISERR(FIND(AL$4,NieStac!$S52))=FALSE(),IF(ISERR(FIND(CONCATENATE(AL$4,"+"),NieStac!$S52))=FALSE(),IF(ISERR(FIND(CONCATENATE(AL$4,"++"),NieStac!$S52))=FALSE(),IF(ISERR(FIND(CONCATENATE(AL$4,"+++"),NieStac!$S52))=FALSE(),"+++","++"),"+")," ")," ")</f>
        <v>+</v>
      </c>
      <c r="AM40" s="198" t="str">
        <f>IF(ISERR(FIND(AM$4,NieStac!$S52))=FALSE(),IF(ISERR(FIND(CONCATENATE(AM$4,"+"),NieStac!$S52))=FALSE(),IF(ISERR(FIND(CONCATENATE(AM$4,"++"),NieStac!$S52))=FALSE(),IF(ISERR(FIND(CONCATENATE(AM$4,"+++"),NieStac!$S52))=FALSE(),"+++","++"),"+")," ")," ")</f>
        <v xml:space="preserve"> </v>
      </c>
      <c r="AN40" s="198" t="str">
        <f>IF(ISERR(FIND(AN$4,NieStac!$S52))=FALSE(),IF(ISERR(FIND(CONCATENATE(AN$4,"+"),NieStac!$S52))=FALSE(),IF(ISERR(FIND(CONCATENATE(AN$4,"++"),NieStac!$S52))=FALSE(),IF(ISERR(FIND(CONCATENATE(AN$4,"+++"),NieStac!$S52))=FALSE(),"+++","++"),"+")," ")," ")</f>
        <v xml:space="preserve"> </v>
      </c>
      <c r="AO40" s="198" t="str">
        <f>IF(ISERR(FIND(AO$4,NieStac!$S52))=FALSE(),IF(ISERR(FIND(CONCATENATE(AO$4,"+"),NieStac!$S52))=FALSE(),IF(ISERR(FIND(CONCATENATE(AO$4,"++"),NieStac!$S52))=FALSE(),IF(ISERR(FIND(CONCATENATE(AO$4,"+++"),NieStac!$S52))=FALSE(),"+++","++"),"+")," ")," ")</f>
        <v xml:space="preserve"> </v>
      </c>
      <c r="AP40" s="198" t="str">
        <f>IF(ISERR(FIND(AP$4,NieStac!$S52))=FALSE(),IF(ISERR(FIND(CONCATENATE(AP$4,"+"),NieStac!$S52))=FALSE(),IF(ISERR(FIND(CONCATENATE(AP$4,"++"),NieStac!$S52))=FALSE(),IF(ISERR(FIND(CONCATENATE(AP$4,"+++"),NieStac!$S52))=FALSE(),"+++","++"),"+")," ")," ")</f>
        <v xml:space="preserve"> </v>
      </c>
      <c r="AQ40" s="198" t="str">
        <f>IF(ISERR(FIND(AQ$4,NieStac!$S52))=FALSE(),IF(ISERR(FIND(CONCATENATE(AQ$4,"+"),NieStac!$S52))=FALSE(),IF(ISERR(FIND(CONCATENATE(AQ$4,"++"),NieStac!$S52))=FALSE(),IF(ISERR(FIND(CONCATENATE(AQ$4,"+++"),NieStac!$S52))=FALSE(),"+++","++"),"+")," ")," ")</f>
        <v xml:space="preserve"> </v>
      </c>
      <c r="AR40" s="198" t="str">
        <f>IF(ISERR(FIND(AR$4,NieStac!$S52))=FALSE(),IF(ISERR(FIND(CONCATENATE(AR$4,"+"),NieStac!$S52))=FALSE(),IF(ISERR(FIND(CONCATENATE(AR$4,"++"),NieStac!$S52))=FALSE(),IF(ISERR(FIND(CONCATENATE(AR$4,"+++"),NieStac!$S52))=FALSE(),"+++","++"),"+")," ")," ")</f>
        <v>+</v>
      </c>
      <c r="AS40" s="198" t="str">
        <f>IF(ISERR(FIND(AS$4,NieStac!$S52))=FALSE(),IF(ISERR(FIND(CONCATENATE(AS$4,"+"),NieStac!$S52))=FALSE(),IF(ISERR(FIND(CONCATENATE(AS$4,"++"),NieStac!$S52))=FALSE(),IF(ISERR(FIND(CONCATENATE(AS$4,"+++"),NieStac!$S52))=FALSE(),"+++","++"),"+")," ")," ")</f>
        <v xml:space="preserve"> </v>
      </c>
      <c r="AT40" s="198" t="str">
        <f>IF(ISERR(FIND(AT$4,NieStac!$S52))=FALSE(),IF(ISERR(FIND(CONCATENATE(AT$4,"+"),NieStac!$S52))=FALSE(),IF(ISERR(FIND(CONCATENATE(AT$4,"++"),NieStac!$S52))=FALSE(),IF(ISERR(FIND(CONCATENATE(AT$4,"+++"),NieStac!$S52))=FALSE(),"+++","++"),"+")," ")," ")</f>
        <v xml:space="preserve"> </v>
      </c>
      <c r="AU40" s="198" t="str">
        <f>IF(ISERR(FIND(AU$4,NieStac!$S52))=FALSE(),IF(ISERR(FIND(CONCATENATE(AU$4,"+"),NieStac!$S52))=FALSE(),IF(ISERR(FIND(CONCATENATE(AU$4,"++"),NieStac!$S52))=FALSE(),IF(ISERR(FIND(CONCATENATE(AU$4,"+++"),NieStac!$S52))=FALSE(),"+++","++"),"+")," ")," ")</f>
        <v xml:space="preserve"> </v>
      </c>
      <c r="AV40" s="197" t="str">
        <f>NieStac!$C52</f>
        <v>Przedmiot społeczno-humanistyczny 2: 
Organizacja i finansowanie badań naukowych oraz prac badawczo-rozwojowych</v>
      </c>
      <c r="AW40" s="198" t="str">
        <f>IF(ISERR(FIND(AW$4,NieStac!$T52))=FALSE(),IF(ISERR(FIND(CONCATENATE(AW$4,"+"),NieStac!$T52))=FALSE(),IF(ISERR(FIND(CONCATENATE(AW$4,"++"),NieStac!$T52))=FALSE(),IF(ISERR(FIND(CONCATENATE(AW$4,"+++"),NieStac!$T52))=FALSE(),"+++","++"),"+")," ")," ")</f>
        <v xml:space="preserve"> </v>
      </c>
      <c r="AX40" s="198" t="str">
        <f>IF(ISERR(FIND(AX$4,NieStac!$T52))=FALSE(),IF(ISERR(FIND(CONCATENATE(AX$4,"+"),NieStac!$T52))=FALSE(),IF(ISERR(FIND(CONCATENATE(AX$4,"++"),NieStac!$T52))=FALSE(),IF(ISERR(FIND(CONCATENATE(AX$4,"+++"),NieStac!$T52))=FALSE(),"+++","++"),"+")," ")," ")</f>
        <v xml:space="preserve"> </v>
      </c>
      <c r="AY40" s="198" t="str">
        <f>IF(ISERR(FIND(AY$4,NieStac!$T52))=FALSE(),IF(ISERR(FIND(CONCATENATE(AY$4,"+"),NieStac!$T52))=FALSE(),IF(ISERR(FIND(CONCATENATE(AY$4,"++"),NieStac!$T52))=FALSE(),IF(ISERR(FIND(CONCATENATE(AY$4,"+++"),NieStac!$T52))=FALSE(),"+++","++"),"+")," ")," ")</f>
        <v xml:space="preserve"> </v>
      </c>
      <c r="AZ40" s="198" t="str">
        <f>IF(ISERR(FIND(AZ$4,NieStac!$T52))=FALSE(),IF(ISERR(FIND(CONCATENATE(AZ$4,"+"),NieStac!$T52))=FALSE(),IF(ISERR(FIND(CONCATENATE(AZ$4,"++"),NieStac!$T52))=FALSE(),IF(ISERR(FIND(CONCATENATE(AZ$4,"+++"),NieStac!$T52))=FALSE(),"+++","++"),"+")," ")," ")</f>
        <v xml:space="preserve"> </v>
      </c>
      <c r="BA40" s="198" t="str">
        <f>IF(ISERR(FIND(BA$4,NieStac!$T52))=FALSE(),IF(ISERR(FIND(CONCATENATE(BA$4,"+"),NieStac!$T52))=FALSE(),IF(ISERR(FIND(CONCATENATE(BA$4,"++"),NieStac!$T52))=FALSE(),IF(ISERR(FIND(CONCATENATE(BA$4,"+++"),NieStac!$T52))=FALSE(),"+++","++"),"+")," ")," ")</f>
        <v>+</v>
      </c>
      <c r="BB40" s="198" t="str">
        <f>IF(ISERR(FIND(BB$4,NieStac!$T52))=FALSE(),IF(ISERR(FIND(CONCATENATE(BB$4,"+"),NieStac!$T52))=FALSE(),IF(ISERR(FIND(CONCATENATE(BB$4,"++"),NieStac!$T52))=FALSE(),IF(ISERR(FIND(CONCATENATE(BB$4,"+++"),NieStac!$T52))=FALSE(),"+++","++"),"+")," ")," ")</f>
        <v>+</v>
      </c>
    </row>
    <row r="41" spans="1:54" ht="15.75" customHeight="1">
      <c r="A41" s="197" t="str">
        <f>NieStac!$C53</f>
        <v>Przygotowanie pracy magisterskiej</v>
      </c>
      <c r="B41" s="198" t="str">
        <f>IF(ISERR(FIND(B$4,NieStac!$R53))=FALSE(),IF(ISERR(FIND(CONCATENATE(B$4,"+"),NieStac!$R53))=FALSE(),IF(ISERR(FIND(CONCATENATE(B$4,"++"),NieStac!$R53))=FALSE(),IF(ISERR(FIND(CONCATENATE(B$4,"+++"),NieStac!$R53))=FALSE(),"+++","++"),"+")," ")," ")</f>
        <v xml:space="preserve"> </v>
      </c>
      <c r="C41" s="198" t="str">
        <f>IF(ISERR(FIND(C$4,NieStac!$R53))=FALSE(),IF(ISERR(FIND(CONCATENATE(C$4,"+"),NieStac!$R53))=FALSE(),IF(ISERR(FIND(CONCATENATE(C$4,"++"),NieStac!$R53))=FALSE(),IF(ISERR(FIND(CONCATENATE(C$4,"+++"),NieStac!$R53))=FALSE(),"+++","++"),"+")," ")," ")</f>
        <v xml:space="preserve"> </v>
      </c>
      <c r="D41" s="198" t="str">
        <f>IF(ISERR(FIND(D$4,NieStac!$R53))=FALSE(),IF(ISERR(FIND(CONCATENATE(D$4,"+"),NieStac!$R53))=FALSE(),IF(ISERR(FIND(CONCATENATE(D$4,"++"),NieStac!$R53))=FALSE(),IF(ISERR(FIND(CONCATENATE(D$4,"+++"),NieStac!$R53))=FALSE(),"+++","++"),"+")," ")," ")</f>
        <v xml:space="preserve"> </v>
      </c>
      <c r="E41" s="198" t="str">
        <f>IF(ISERR(FIND(E$4,NieStac!$R53))=FALSE(),IF(ISERR(FIND(CONCATENATE(E$4,"+"),NieStac!$R53))=FALSE(),IF(ISERR(FIND(CONCATENATE(E$4,"++"),NieStac!$R53))=FALSE(),IF(ISERR(FIND(CONCATENATE(E$4,"+++"),NieStac!$R53))=FALSE(),"+++","++"),"+")," ")," ")</f>
        <v xml:space="preserve"> </v>
      </c>
      <c r="F41" s="198" t="str">
        <f>IF(ISERR(FIND(F$4,NieStac!$R53))=FALSE(),IF(ISERR(FIND(CONCATENATE(F$4,"+"),NieStac!$R53))=FALSE(),IF(ISERR(FIND(CONCATENATE(F$4,"++"),NieStac!$R53))=FALSE(),IF(ISERR(FIND(CONCATENATE(F$4,"+++"),NieStac!$R53))=FALSE(),"+++","++"),"+")," ")," ")</f>
        <v xml:space="preserve"> </v>
      </c>
      <c r="G41" s="198" t="str">
        <f>IF(ISERR(FIND(G$4,NieStac!$R53))=FALSE(),IF(ISERR(FIND(CONCATENATE(G$4,"+"),NieStac!$R53))=FALSE(),IF(ISERR(FIND(CONCATENATE(G$4,"++"),NieStac!$R53))=FALSE(),IF(ISERR(FIND(CONCATENATE(G$4,"+++"),NieStac!$R53))=FALSE(),"+++","++"),"+")," ")," ")</f>
        <v xml:space="preserve"> </v>
      </c>
      <c r="H41" s="198" t="str">
        <f>IF(ISERR(FIND(H$4,NieStac!$R53))=FALSE(),IF(ISERR(FIND(CONCATENATE(H$4,"+"),NieStac!$R53))=FALSE(),IF(ISERR(FIND(CONCATENATE(H$4,"++"),NieStac!$R53))=FALSE(),IF(ISERR(FIND(CONCATENATE(H$4,"+++"),NieStac!$R53))=FALSE(),"+++","++"),"+")," ")," ")</f>
        <v xml:space="preserve"> </v>
      </c>
      <c r="I41" s="198" t="str">
        <f>IF(ISERR(FIND(I$4,NieStac!$R53))=FALSE(),IF(ISERR(FIND(CONCATENATE(I$4,"+"),NieStac!$R53))=FALSE(),IF(ISERR(FIND(CONCATENATE(I$4,"++"),NieStac!$R53))=FALSE(),IF(ISERR(FIND(CONCATENATE(I$4,"+++"),NieStac!$R53))=FALSE(),"+++","++"),"+")," ")," ")</f>
        <v xml:space="preserve"> </v>
      </c>
      <c r="J41" s="198" t="str">
        <f>IF(ISERR(FIND(J$4,NieStac!$R53))=FALSE(),IF(ISERR(FIND(CONCATENATE(J$4,"+"),NieStac!$R53))=FALSE(),IF(ISERR(FIND(CONCATENATE(J$4,"++"),NieStac!$R53))=FALSE(),IF(ISERR(FIND(CONCATENATE(J$4,"+++"),NieStac!$R53))=FALSE(),"+++","++"),"+")," ")," ")</f>
        <v xml:space="preserve"> </v>
      </c>
      <c r="K41" s="198" t="str">
        <f>IF(ISERR(FIND(K$4,NieStac!$R53))=FALSE(),IF(ISERR(FIND(CONCATENATE(K$4,"+"),NieStac!$R53))=FALSE(),IF(ISERR(FIND(CONCATENATE(K$4,"++"),NieStac!$R53))=FALSE(),IF(ISERR(FIND(CONCATENATE(K$4,"+++"),NieStac!$R53))=FALSE(),"+++","++"),"+")," ")," ")</f>
        <v xml:space="preserve"> </v>
      </c>
      <c r="L41" s="198" t="str">
        <f>IF(ISERR(FIND(L$4,NieStac!$R53))=FALSE(),IF(ISERR(FIND(CONCATENATE(L$4,"+"),NieStac!$R53))=FALSE(),IF(ISERR(FIND(CONCATENATE(L$4,"++"),NieStac!$R53))=FALSE(),IF(ISERR(FIND(CONCATENATE(L$4,"+++"),NieStac!$R53))=FALSE(),"+++","++"),"+")," ")," ")</f>
        <v xml:space="preserve"> </v>
      </c>
      <c r="M41" s="198" t="str">
        <f>IF(ISERR(FIND(M$4,NieStac!$R53))=FALSE(),IF(ISERR(FIND(CONCATENATE(M$4,"+"),NieStac!$R53))=FALSE(),IF(ISERR(FIND(CONCATENATE(M$4,"++"),NieStac!$R53))=FALSE(),IF(ISERR(FIND(CONCATENATE(M$4,"+++"),NieStac!$R53))=FALSE(),"+++","++"),"+")," ")," ")</f>
        <v xml:space="preserve"> </v>
      </c>
      <c r="N41" s="198" t="str">
        <f>IF(ISERR(FIND(N$4,NieStac!$R53))=FALSE(),IF(ISERR(FIND(CONCATENATE(N$4,"+"),NieStac!$R53))=FALSE(),IF(ISERR(FIND(CONCATENATE(N$4,"++"),NieStac!$R53))=FALSE(),IF(ISERR(FIND(CONCATENATE(N$4,"+++"),NieStac!$R53))=FALSE(),"+++","++"),"+")," ")," ")</f>
        <v xml:space="preserve"> </v>
      </c>
      <c r="O41" s="198" t="str">
        <f>IF(ISERR(FIND(O$4,NieStac!$R53))=FALSE(),IF(ISERR(FIND(CONCATENATE(O$4,"+"),NieStac!$R53))=FALSE(),IF(ISERR(FIND(CONCATENATE(O$4,"++"),NieStac!$R53))=FALSE(),IF(ISERR(FIND(CONCATENATE(O$4,"+++"),NieStac!$R53))=FALSE(),"+++","++"),"+")," ")," ")</f>
        <v xml:space="preserve"> </v>
      </c>
      <c r="P41" s="198" t="str">
        <f>IF(ISERR(FIND(P$4,NieStac!$R53))=FALSE(),IF(ISERR(FIND(CONCATENATE(P$4,"+"),NieStac!$R53))=FALSE(),IF(ISERR(FIND(CONCATENATE(P$4,"++"),NieStac!$R53))=FALSE(),IF(ISERR(FIND(CONCATENATE(P$4,"+++"),NieStac!$R53))=FALSE(),"+++","++"),"+")," ")," ")</f>
        <v xml:space="preserve"> </v>
      </c>
      <c r="Q41" s="198" t="str">
        <f>IF(ISERR(FIND(Q$4,NieStac!$R53))=FALSE(),IF(ISERR(FIND(CONCATENATE(Q$4,"+"),NieStac!$R53))=FALSE(),IF(ISERR(FIND(CONCATENATE(Q$4,"++"),NieStac!$R53))=FALSE(),IF(ISERR(FIND(CONCATENATE(Q$4,"+++"),NieStac!$R53))=FALSE(),"+++","++"),"+")," ")," ")</f>
        <v xml:space="preserve"> </v>
      </c>
      <c r="R41" s="198" t="str">
        <f>IF(ISERR(FIND(R$4,NieStac!$R53))=FALSE(),IF(ISERR(FIND(CONCATENATE(R$4,"+"),NieStac!$R53))=FALSE(),IF(ISERR(FIND(CONCATENATE(R$4,"++"),NieStac!$R53))=FALSE(),IF(ISERR(FIND(CONCATENATE(R$4,"+++"),NieStac!$R53))=FALSE(),"+++","++"),"+")," ")," ")</f>
        <v xml:space="preserve"> </v>
      </c>
      <c r="S41" s="198" t="str">
        <f>IF(ISERR(FIND(S$4,NieStac!$R53))=FALSE(),IF(ISERR(FIND(CONCATENATE(S$4,"+"),NieStac!$R53))=FALSE(),IF(ISERR(FIND(CONCATENATE(S$4,"++"),NieStac!$R53))=FALSE(),IF(ISERR(FIND(CONCATENATE(S$4,"+++"),NieStac!$R53))=FALSE(),"+++","++"),"+")," ")," ")</f>
        <v xml:space="preserve"> </v>
      </c>
      <c r="T41" s="197" t="str">
        <f>NieStac!$C53</f>
        <v>Przygotowanie pracy magisterskiej</v>
      </c>
      <c r="U41" s="198" t="str">
        <f>IF(ISERR(FIND(U$4,NieStac!$S53))=FALSE(),IF(ISERR(FIND(CONCATENATE(U$4,"+"),NieStac!$S53))=FALSE(),IF(ISERR(FIND(CONCATENATE(U$4,"++"),NieStac!$S53))=FALSE(),IF(ISERR(FIND(CONCATENATE(U$4,"+++"),NieStac!$S53))=FALSE(),"+++","++"),"+")," ")," ")</f>
        <v xml:space="preserve"> </v>
      </c>
      <c r="V41" s="198" t="str">
        <f>IF(ISERR(FIND(V$4,NieStac!$S53))=FALSE(),IF(ISERR(FIND(CONCATENATE(V$4,"+"),NieStac!$S53))=FALSE(),IF(ISERR(FIND(CONCATENATE(V$4,"++"),NieStac!$S53))=FALSE(),IF(ISERR(FIND(CONCATENATE(V$4,"+++"),NieStac!$S53))=FALSE(),"+++","++"),"+")," ")," ")</f>
        <v xml:space="preserve"> </v>
      </c>
      <c r="W41" s="198" t="str">
        <f>IF(ISERR(FIND(W$4,NieStac!$S53))=FALSE(),IF(ISERR(FIND(CONCATENATE(W$4,"+"),NieStac!$S53))=FALSE(),IF(ISERR(FIND(CONCATENATE(W$4,"++"),NieStac!$S53))=FALSE(),IF(ISERR(FIND(CONCATENATE(W$4,"+++"),NieStac!$S53))=FALSE(),"+++","++"),"+")," ")," ")</f>
        <v xml:space="preserve"> </v>
      </c>
      <c r="X41" s="198" t="str">
        <f>IF(ISERR(FIND(X$4,NieStac!$S53))=FALSE(),IF(ISERR(FIND(CONCATENATE(X$4,"+"),NieStac!$S53))=FALSE(),IF(ISERR(FIND(CONCATENATE(X$4,"++"),NieStac!$S53))=FALSE(),IF(ISERR(FIND(CONCATENATE(X$4,"+++"),NieStac!$S53))=FALSE(),"+++","++"),"+")," ")," ")</f>
        <v xml:space="preserve"> </v>
      </c>
      <c r="Y41" s="198" t="str">
        <f>IF(ISERR(FIND(Y$4,NieStac!$S53))=FALSE(),IF(ISERR(FIND(CONCATENATE(Y$4,"+"),NieStac!$S53))=FALSE(),IF(ISERR(FIND(CONCATENATE(Y$4,"++"),NieStac!$S53))=FALSE(),IF(ISERR(FIND(CONCATENATE(Y$4,"+++"),NieStac!$S53))=FALSE(),"+++","++"),"+")," ")," ")</f>
        <v xml:space="preserve"> </v>
      </c>
      <c r="Z41" s="198" t="str">
        <f>IF(ISERR(FIND(Z$4,NieStac!$S53))=FALSE(),IF(ISERR(FIND(CONCATENATE(Z$4,"+"),NieStac!$S53))=FALSE(),IF(ISERR(FIND(CONCATENATE(Z$4,"++"),NieStac!$S53))=FALSE(),IF(ISERR(FIND(CONCATENATE(Z$4,"+++"),NieStac!$S53))=FALSE(),"+++","++"),"+")," ")," ")</f>
        <v xml:space="preserve"> </v>
      </c>
      <c r="AA41" s="198" t="str">
        <f>IF(ISERR(FIND(AA$4,NieStac!$S53))=FALSE(),IF(ISERR(FIND(CONCATENATE(AA$4,"+"),NieStac!$S53))=FALSE(),IF(ISERR(FIND(CONCATENATE(AA$4,"++"),NieStac!$S53))=FALSE(),IF(ISERR(FIND(CONCATENATE(AA$4,"+++"),NieStac!$S53))=FALSE(),"+++","++"),"+")," ")," ")</f>
        <v xml:space="preserve"> </v>
      </c>
      <c r="AB41" s="198" t="str">
        <f>IF(ISERR(FIND(AB$4,NieStac!$S53))=FALSE(),IF(ISERR(FIND(CONCATENATE(AB$4,"+"),NieStac!$S53))=FALSE(),IF(ISERR(FIND(CONCATENATE(AB$4,"++"),NieStac!$S53))=FALSE(),IF(ISERR(FIND(CONCATENATE(AB$4,"+++"),NieStac!$S53))=FALSE(),"+++","++"),"+")," ")," ")</f>
        <v xml:space="preserve"> </v>
      </c>
      <c r="AC41" s="198" t="str">
        <f>IF(ISERR(FIND(AC$4,NieStac!$S53))=FALSE(),IF(ISERR(FIND(CONCATENATE(AC$4,"+"),NieStac!$S53))=FALSE(),IF(ISERR(FIND(CONCATENATE(AC$4,"++"),NieStac!$S53))=FALSE(),IF(ISERR(FIND(CONCATENATE(AC$4,"+++"),NieStac!$S53))=FALSE(),"+++","++"),"+")," ")," ")</f>
        <v xml:space="preserve"> </v>
      </c>
      <c r="AD41" s="198" t="str">
        <f>IF(ISERR(FIND(AD$4,NieStac!$S53))=FALSE(),IF(ISERR(FIND(CONCATENATE(AD$4,"+"),NieStac!$S53))=FALSE(),IF(ISERR(FIND(CONCATENATE(AD$4,"++"),NieStac!$S53))=FALSE(),IF(ISERR(FIND(CONCATENATE(AD$4,"+++"),NieStac!$S53))=FALSE(),"+++","++"),"+")," ")," ")</f>
        <v xml:space="preserve"> </v>
      </c>
      <c r="AE41" s="198" t="str">
        <f>IF(ISERR(FIND(AE$4,NieStac!$S53))=FALSE(),IF(ISERR(FIND(CONCATENATE(AE$4,"+"),NieStac!$S53))=FALSE(),IF(ISERR(FIND(CONCATENATE(AE$4,"++"),NieStac!$S53))=FALSE(),IF(ISERR(FIND(CONCATENATE(AE$4,"+++"),NieStac!$S53))=FALSE(),"+++","++"),"+")," ")," ")</f>
        <v xml:space="preserve"> </v>
      </c>
      <c r="AF41" s="198" t="str">
        <f>IF(ISERR(FIND(AF$4,NieStac!$S53))=FALSE(),IF(ISERR(FIND(CONCATENATE(AF$4,"+"),NieStac!$S53))=FALSE(),IF(ISERR(FIND(CONCATENATE(AF$4,"++"),NieStac!$S53))=FALSE(),IF(ISERR(FIND(CONCATENATE(AF$4,"+++"),NieStac!$S53))=FALSE(),"+++","++"),"+")," ")," ")</f>
        <v xml:space="preserve"> </v>
      </c>
      <c r="AG41" s="198" t="str">
        <f>IF(ISERR(FIND(AG$4,NieStac!$S53))=FALSE(),IF(ISERR(FIND(CONCATENATE(AG$4,"+"),NieStac!$S53))=FALSE(),IF(ISERR(FIND(CONCATENATE(AG$4,"++"),NieStac!$S53))=FALSE(),IF(ISERR(FIND(CONCATENATE(AG$4,"+++"),NieStac!$S53))=FALSE(),"+++","++"),"+")," ")," ")</f>
        <v xml:space="preserve"> </v>
      </c>
      <c r="AH41" s="198" t="str">
        <f>IF(ISERR(FIND(AH$4,NieStac!$S53))=FALSE(),IF(ISERR(FIND(CONCATENATE(AH$4,"+"),NieStac!$S53))=FALSE(),IF(ISERR(FIND(CONCATENATE(AH$4,"++"),NieStac!$S53))=FALSE(),IF(ISERR(FIND(CONCATENATE(AH$4,"+++"),NieStac!$S53))=FALSE(),"+++","++"),"+")," ")," ")</f>
        <v xml:space="preserve"> </v>
      </c>
      <c r="AI41" s="198" t="str">
        <f>IF(ISERR(FIND(AI$4,NieStac!$S53))=FALSE(),IF(ISERR(FIND(CONCATENATE(AI$4,"+"),NieStac!$S53))=FALSE(),IF(ISERR(FIND(CONCATENATE(AI$4,"++"),NieStac!$S53))=FALSE(),IF(ISERR(FIND(CONCATENATE(AI$4,"+++"),NieStac!$S53))=FALSE(),"+++","++"),"+")," ")," ")</f>
        <v xml:space="preserve"> </v>
      </c>
      <c r="AJ41" s="198" t="str">
        <f>IF(ISERR(FIND(AJ$4,NieStac!$S53))=FALSE(),IF(ISERR(FIND(CONCATENATE(AJ$4,"+"),NieStac!$S53))=FALSE(),IF(ISERR(FIND(CONCATENATE(AJ$4,"++"),NieStac!$S53))=FALSE(),IF(ISERR(FIND(CONCATENATE(AJ$4,"+++"),NieStac!$S53))=FALSE(),"+++","++"),"+")," ")," ")</f>
        <v xml:space="preserve"> </v>
      </c>
      <c r="AK41" s="198" t="str">
        <f>IF(ISERR(FIND(AK$4,NieStac!$S53))=FALSE(),IF(ISERR(FIND(CONCATENATE(AK$4,"+"),NieStac!$S53))=FALSE(),IF(ISERR(FIND(CONCATENATE(AK$4,"++"),NieStac!$S53))=FALSE(),IF(ISERR(FIND(CONCATENATE(AK$4,"+++"),NieStac!$S53))=FALSE(),"+++","++"),"+")," ")," ")</f>
        <v xml:space="preserve"> </v>
      </c>
      <c r="AL41" s="198" t="str">
        <f>IF(ISERR(FIND(AL$4,NieStac!$S53))=FALSE(),IF(ISERR(FIND(CONCATENATE(AL$4,"+"),NieStac!$S53))=FALSE(),IF(ISERR(FIND(CONCATENATE(AL$4,"++"),NieStac!$S53))=FALSE(),IF(ISERR(FIND(CONCATENATE(AL$4,"+++"),NieStac!$S53))=FALSE(),"+++","++"),"+")," ")," ")</f>
        <v xml:space="preserve"> </v>
      </c>
      <c r="AM41" s="198" t="str">
        <f>IF(ISERR(FIND(AM$4,NieStac!$S53))=FALSE(),IF(ISERR(FIND(CONCATENATE(AM$4,"+"),NieStac!$S53))=FALSE(),IF(ISERR(FIND(CONCATENATE(AM$4,"++"),NieStac!$S53))=FALSE(),IF(ISERR(FIND(CONCATENATE(AM$4,"+++"),NieStac!$S53))=FALSE(),"+++","++"),"+")," ")," ")</f>
        <v xml:space="preserve"> </v>
      </c>
      <c r="AN41" s="198" t="str">
        <f>IF(ISERR(FIND(AN$4,NieStac!$S53))=FALSE(),IF(ISERR(FIND(CONCATENATE(AN$4,"+"),NieStac!$S53))=FALSE(),IF(ISERR(FIND(CONCATENATE(AN$4,"++"),NieStac!$S53))=FALSE(),IF(ISERR(FIND(CONCATENATE(AN$4,"+++"),NieStac!$S53))=FALSE(),"+++","++"),"+")," ")," ")</f>
        <v>+</v>
      </c>
      <c r="AO41" s="198" t="str">
        <f>IF(ISERR(FIND(AO$4,NieStac!$S53))=FALSE(),IF(ISERR(FIND(CONCATENATE(AO$4,"+"),NieStac!$S53))=FALSE(),IF(ISERR(FIND(CONCATENATE(AO$4,"++"),NieStac!$S53))=FALSE(),IF(ISERR(FIND(CONCATENATE(AO$4,"+++"),NieStac!$S53))=FALSE(),"+++","++"),"+")," ")," ")</f>
        <v xml:space="preserve"> </v>
      </c>
      <c r="AP41" s="198" t="str">
        <f>IF(ISERR(FIND(AP$4,NieStac!$S53))=FALSE(),IF(ISERR(FIND(CONCATENATE(AP$4,"+"),NieStac!$S53))=FALSE(),IF(ISERR(FIND(CONCATENATE(AP$4,"++"),NieStac!$S53))=FALSE(),IF(ISERR(FIND(CONCATENATE(AP$4,"+++"),NieStac!$S53))=FALSE(),"+++","++"),"+")," ")," ")</f>
        <v xml:space="preserve"> </v>
      </c>
      <c r="AQ41" s="198" t="str">
        <f>IF(ISERR(FIND(AQ$4,NieStac!$S53))=FALSE(),IF(ISERR(FIND(CONCATENATE(AQ$4,"+"),NieStac!$S53))=FALSE(),IF(ISERR(FIND(CONCATENATE(AQ$4,"++"),NieStac!$S53))=FALSE(),IF(ISERR(FIND(CONCATENATE(AQ$4,"+++"),NieStac!$S53))=FALSE(),"+++","++"),"+")," ")," ")</f>
        <v xml:space="preserve"> </v>
      </c>
      <c r="AR41" s="198" t="str">
        <f>IF(ISERR(FIND(AR$4,NieStac!$S53))=FALSE(),IF(ISERR(FIND(CONCATENATE(AR$4,"+"),NieStac!$S53))=FALSE(),IF(ISERR(FIND(CONCATENATE(AR$4,"++"),NieStac!$S53))=FALSE(),IF(ISERR(FIND(CONCATENATE(AR$4,"+++"),NieStac!$S53))=FALSE(),"+++","++"),"+")," ")," ")</f>
        <v xml:space="preserve"> </v>
      </c>
      <c r="AS41" s="198" t="str">
        <f>IF(ISERR(FIND(AS$4,NieStac!$S53))=FALSE(),IF(ISERR(FIND(CONCATENATE(AS$4,"+"),NieStac!$S53))=FALSE(),IF(ISERR(FIND(CONCATENATE(AS$4,"++"),NieStac!$S53))=FALSE(),IF(ISERR(FIND(CONCATENATE(AS$4,"+++"),NieStac!$S53))=FALSE(),"+++","++"),"+")," ")," ")</f>
        <v>+</v>
      </c>
      <c r="AT41" s="198" t="str">
        <f>IF(ISERR(FIND(AT$4,NieStac!$S53))=FALSE(),IF(ISERR(FIND(CONCATENATE(AT$4,"+"),NieStac!$S53))=FALSE(),IF(ISERR(FIND(CONCATENATE(AT$4,"++"),NieStac!$S53))=FALSE(),IF(ISERR(FIND(CONCATENATE(AT$4,"+++"),NieStac!$S53))=FALSE(),"+++","++"),"+")," ")," ")</f>
        <v xml:space="preserve"> </v>
      </c>
      <c r="AU41" s="198" t="str">
        <f>IF(ISERR(FIND(AU$4,NieStac!$S53))=FALSE(),IF(ISERR(FIND(CONCATENATE(AU$4,"+"),NieStac!$S53))=FALSE(),IF(ISERR(FIND(CONCATENATE(AU$4,"++"),NieStac!$S53))=FALSE(),IF(ISERR(FIND(CONCATENATE(AU$4,"+++"),NieStac!$S53))=FALSE(),"+++","++"),"+")," ")," ")</f>
        <v xml:space="preserve"> </v>
      </c>
      <c r="AV41" s="197" t="str">
        <f>NieStac!$C53</f>
        <v>Przygotowanie pracy magisterskiej</v>
      </c>
      <c r="AW41" s="198" t="str">
        <f>IF(ISERR(FIND(AW$4,NieStac!$T53))=FALSE(),IF(ISERR(FIND(CONCATENATE(AW$4,"+"),NieStac!$T53))=FALSE(),IF(ISERR(FIND(CONCATENATE(AW$4,"++"),NieStac!$T53))=FALSE(),IF(ISERR(FIND(CONCATENATE(AW$4,"+++"),NieStac!$T53))=FALSE(),"+++","++"),"+")," ")," ")</f>
        <v>+</v>
      </c>
      <c r="AX41" s="198" t="str">
        <f>IF(ISERR(FIND(AX$4,NieStac!$T53))=FALSE(),IF(ISERR(FIND(CONCATENATE(AX$4,"+"),NieStac!$T53))=FALSE(),IF(ISERR(FIND(CONCATENATE(AX$4,"++"),NieStac!$T53))=FALSE(),IF(ISERR(FIND(CONCATENATE(AX$4,"+++"),NieStac!$T53))=FALSE(),"+++","++"),"+")," ")," ")</f>
        <v xml:space="preserve"> </v>
      </c>
      <c r="AY41" s="198" t="str">
        <f>IF(ISERR(FIND(AY$4,NieStac!$T53))=FALSE(),IF(ISERR(FIND(CONCATENATE(AY$4,"+"),NieStac!$T53))=FALSE(),IF(ISERR(FIND(CONCATENATE(AY$4,"++"),NieStac!$T53))=FALSE(),IF(ISERR(FIND(CONCATENATE(AY$4,"+++"),NieStac!$T53))=FALSE(),"+++","++"),"+")," ")," ")</f>
        <v>+</v>
      </c>
      <c r="AZ41" s="198" t="str">
        <f>IF(ISERR(FIND(AZ$4,NieStac!$T53))=FALSE(),IF(ISERR(FIND(CONCATENATE(AZ$4,"+"),NieStac!$T53))=FALSE(),IF(ISERR(FIND(CONCATENATE(AZ$4,"++"),NieStac!$T53))=FALSE(),IF(ISERR(FIND(CONCATENATE(AZ$4,"+++"),NieStac!$T53))=FALSE(),"+++","++"),"+")," ")," ")</f>
        <v xml:space="preserve"> </v>
      </c>
      <c r="BA41" s="198" t="str">
        <f>IF(ISERR(FIND(BA$4,NieStac!$T53))=FALSE(),IF(ISERR(FIND(CONCATENATE(BA$4,"+"),NieStac!$T53))=FALSE(),IF(ISERR(FIND(CONCATENATE(BA$4,"++"),NieStac!$T53))=FALSE(),IF(ISERR(FIND(CONCATENATE(BA$4,"+++"),NieStac!$T53))=FALSE(),"+++","++"),"+")," ")," ")</f>
        <v xml:space="preserve"> </v>
      </c>
      <c r="BB41" s="198" t="str">
        <f>IF(ISERR(FIND(BB$4,NieStac!$T53))=FALSE(),IF(ISERR(FIND(CONCATENATE(BB$4,"+"),NieStac!$T53))=FALSE(),IF(ISERR(FIND(CONCATENATE(BB$4,"++"),NieStac!$T53))=FALSE(),IF(ISERR(FIND(CONCATENATE(BB$4,"+++"),NieStac!$T53))=FALSE(),"+++","++"),"+")," ")," ")</f>
        <v>+</v>
      </c>
    </row>
    <row r="42" spans="1:54" ht="15.75" customHeight="1">
      <c r="A42" s="197" t="str">
        <f>NieStac!$C54</f>
        <v>Seminarium dyplomowe</v>
      </c>
      <c r="B42" s="198" t="str">
        <f>IF(ISERR(FIND(B$4,NieStac!$R54))=FALSE(),IF(ISERR(FIND(CONCATENATE(B$4,"+"),NieStac!$R54))=FALSE(),IF(ISERR(FIND(CONCATENATE(B$4,"++"),NieStac!$R54))=FALSE(),IF(ISERR(FIND(CONCATENATE(B$4,"+++"),NieStac!$R54))=FALSE(),"+++","++"),"+")," ")," ")</f>
        <v xml:space="preserve"> </v>
      </c>
      <c r="C42" s="198" t="str">
        <f>IF(ISERR(FIND(C$4,NieStac!$R54))=FALSE(),IF(ISERR(FIND(CONCATENATE(C$4,"+"),NieStac!$R54))=FALSE(),IF(ISERR(FIND(CONCATENATE(C$4,"++"),NieStac!$R54))=FALSE(),IF(ISERR(FIND(CONCATENATE(C$4,"+++"),NieStac!$R54))=FALSE(),"+++","++"),"+")," ")," ")</f>
        <v xml:space="preserve"> </v>
      </c>
      <c r="D42" s="198" t="str">
        <f>IF(ISERR(FIND(D$4,NieStac!$R54))=FALSE(),IF(ISERR(FIND(CONCATENATE(D$4,"+"),NieStac!$R54))=FALSE(),IF(ISERR(FIND(CONCATENATE(D$4,"++"),NieStac!$R54))=FALSE(),IF(ISERR(FIND(CONCATENATE(D$4,"+++"),NieStac!$R54))=FALSE(),"+++","++"),"+")," ")," ")</f>
        <v xml:space="preserve"> </v>
      </c>
      <c r="E42" s="198" t="str">
        <f>IF(ISERR(FIND(E$4,NieStac!$R54))=FALSE(),IF(ISERR(FIND(CONCATENATE(E$4,"+"),NieStac!$R54))=FALSE(),IF(ISERR(FIND(CONCATENATE(E$4,"++"),NieStac!$R54))=FALSE(),IF(ISERR(FIND(CONCATENATE(E$4,"+++"),NieStac!$R54))=FALSE(),"+++","++"),"+")," ")," ")</f>
        <v xml:space="preserve"> </v>
      </c>
      <c r="F42" s="198" t="str">
        <f>IF(ISERR(FIND(F$4,NieStac!$R54))=FALSE(),IF(ISERR(FIND(CONCATENATE(F$4,"+"),NieStac!$R54))=FALSE(),IF(ISERR(FIND(CONCATENATE(F$4,"++"),NieStac!$R54))=FALSE(),IF(ISERR(FIND(CONCATENATE(F$4,"+++"),NieStac!$R54))=FALSE(),"+++","++"),"+")," ")," ")</f>
        <v xml:space="preserve"> </v>
      </c>
      <c r="G42" s="198" t="str">
        <f>IF(ISERR(FIND(G$4,NieStac!$R54))=FALSE(),IF(ISERR(FIND(CONCATENATE(G$4,"+"),NieStac!$R54))=FALSE(),IF(ISERR(FIND(CONCATENATE(G$4,"++"),NieStac!$R54))=FALSE(),IF(ISERR(FIND(CONCATENATE(G$4,"+++"),NieStac!$R54))=FALSE(),"+++","++"),"+")," ")," ")</f>
        <v xml:space="preserve"> </v>
      </c>
      <c r="H42" s="198" t="str">
        <f>IF(ISERR(FIND(H$4,NieStac!$R54))=FALSE(),IF(ISERR(FIND(CONCATENATE(H$4,"+"),NieStac!$R54))=FALSE(),IF(ISERR(FIND(CONCATENATE(H$4,"++"),NieStac!$R54))=FALSE(),IF(ISERR(FIND(CONCATENATE(H$4,"+++"),NieStac!$R54))=FALSE(),"+++","++"),"+")," ")," ")</f>
        <v xml:space="preserve"> </v>
      </c>
      <c r="I42" s="198" t="str">
        <f>IF(ISERR(FIND(I$4,NieStac!$R54))=FALSE(),IF(ISERR(FIND(CONCATENATE(I$4,"+"),NieStac!$R54))=FALSE(),IF(ISERR(FIND(CONCATENATE(I$4,"++"),NieStac!$R54))=FALSE(),IF(ISERR(FIND(CONCATENATE(I$4,"+++"),NieStac!$R54))=FALSE(),"+++","++"),"+")," ")," ")</f>
        <v xml:space="preserve"> </v>
      </c>
      <c r="J42" s="198" t="str">
        <f>IF(ISERR(FIND(J$4,NieStac!$R54))=FALSE(),IF(ISERR(FIND(CONCATENATE(J$4,"+"),NieStac!$R54))=FALSE(),IF(ISERR(FIND(CONCATENATE(J$4,"++"),NieStac!$R54))=FALSE(),IF(ISERR(FIND(CONCATENATE(J$4,"+++"),NieStac!$R54))=FALSE(),"+++","++"),"+")," ")," ")</f>
        <v xml:space="preserve"> </v>
      </c>
      <c r="K42" s="198" t="str">
        <f>IF(ISERR(FIND(K$4,NieStac!$R54))=FALSE(),IF(ISERR(FIND(CONCATENATE(K$4,"+"),NieStac!$R54))=FALSE(),IF(ISERR(FIND(CONCATENATE(K$4,"++"),NieStac!$R54))=FALSE(),IF(ISERR(FIND(CONCATENATE(K$4,"+++"),NieStac!$R54))=FALSE(),"+++","++"),"+")," ")," ")</f>
        <v xml:space="preserve"> </v>
      </c>
      <c r="L42" s="198" t="str">
        <f>IF(ISERR(FIND(L$4,NieStac!$R54))=FALSE(),IF(ISERR(FIND(CONCATENATE(L$4,"+"),NieStac!$R54))=FALSE(),IF(ISERR(FIND(CONCATENATE(L$4,"++"),NieStac!$R54))=FALSE(),IF(ISERR(FIND(CONCATENATE(L$4,"+++"),NieStac!$R54))=FALSE(),"+++","++"),"+")," ")," ")</f>
        <v xml:space="preserve"> </v>
      </c>
      <c r="M42" s="198" t="str">
        <f>IF(ISERR(FIND(M$4,NieStac!$R54))=FALSE(),IF(ISERR(FIND(CONCATENATE(M$4,"+"),NieStac!$R54))=FALSE(),IF(ISERR(FIND(CONCATENATE(M$4,"++"),NieStac!$R54))=FALSE(),IF(ISERR(FIND(CONCATENATE(M$4,"+++"),NieStac!$R54))=FALSE(),"+++","++"),"+")," ")," ")</f>
        <v xml:space="preserve"> </v>
      </c>
      <c r="N42" s="198" t="str">
        <f>IF(ISERR(FIND(N$4,NieStac!$R54))=FALSE(),IF(ISERR(FIND(CONCATENATE(N$4,"+"),NieStac!$R54))=FALSE(),IF(ISERR(FIND(CONCATENATE(N$4,"++"),NieStac!$R54))=FALSE(),IF(ISERR(FIND(CONCATENATE(N$4,"+++"),NieStac!$R54))=FALSE(),"+++","++"),"+")," ")," ")</f>
        <v xml:space="preserve"> </v>
      </c>
      <c r="O42" s="198" t="str">
        <f>IF(ISERR(FIND(O$4,NieStac!$R54))=FALSE(),IF(ISERR(FIND(CONCATENATE(O$4,"+"),NieStac!$R54))=FALSE(),IF(ISERR(FIND(CONCATENATE(O$4,"++"),NieStac!$R54))=FALSE(),IF(ISERR(FIND(CONCATENATE(O$4,"+++"),NieStac!$R54))=FALSE(),"+++","++"),"+")," ")," ")</f>
        <v xml:space="preserve"> </v>
      </c>
      <c r="P42" s="198" t="str">
        <f>IF(ISERR(FIND(P$4,NieStac!$R54))=FALSE(),IF(ISERR(FIND(CONCATENATE(P$4,"+"),NieStac!$R54))=FALSE(),IF(ISERR(FIND(CONCATENATE(P$4,"++"),NieStac!$R54))=FALSE(),IF(ISERR(FIND(CONCATENATE(P$4,"+++"),NieStac!$R54))=FALSE(),"+++","++"),"+")," ")," ")</f>
        <v xml:space="preserve"> </v>
      </c>
      <c r="Q42" s="198" t="str">
        <f>IF(ISERR(FIND(Q$4,NieStac!$R54))=FALSE(),IF(ISERR(FIND(CONCATENATE(Q$4,"+"),NieStac!$R54))=FALSE(),IF(ISERR(FIND(CONCATENATE(Q$4,"++"),NieStac!$R54))=FALSE(),IF(ISERR(FIND(CONCATENATE(Q$4,"+++"),NieStac!$R54))=FALSE(),"+++","++"),"+")," ")," ")</f>
        <v xml:space="preserve"> </v>
      </c>
      <c r="R42" s="198" t="str">
        <f>IF(ISERR(FIND(R$4,NieStac!$R54))=FALSE(),IF(ISERR(FIND(CONCATENATE(R$4,"+"),NieStac!$R54))=FALSE(),IF(ISERR(FIND(CONCATENATE(R$4,"++"),NieStac!$R54))=FALSE(),IF(ISERR(FIND(CONCATENATE(R$4,"+++"),NieStac!$R54))=FALSE(),"+++","++"),"+")," ")," ")</f>
        <v xml:space="preserve"> </v>
      </c>
      <c r="S42" s="198" t="str">
        <f>IF(ISERR(FIND(S$4,NieStac!$R54))=FALSE(),IF(ISERR(FIND(CONCATENATE(S$4,"+"),NieStac!$R54))=FALSE(),IF(ISERR(FIND(CONCATENATE(S$4,"++"),NieStac!$R54))=FALSE(),IF(ISERR(FIND(CONCATENATE(S$4,"+++"),NieStac!$R54))=FALSE(),"+++","++"),"+")," ")," ")</f>
        <v xml:space="preserve"> </v>
      </c>
      <c r="T42" s="197" t="str">
        <f>NieStac!$C54</f>
        <v>Seminarium dyplomowe</v>
      </c>
      <c r="U42" s="198" t="str">
        <f>IF(ISERR(FIND(U$4,NieStac!$S54))=FALSE(),IF(ISERR(FIND(CONCATENATE(U$4,"+"),NieStac!$S54))=FALSE(),IF(ISERR(FIND(CONCATENATE(U$4,"++"),NieStac!$S54))=FALSE(),IF(ISERR(FIND(CONCATENATE(U$4,"+++"),NieStac!$S54))=FALSE(),"+++","++"),"+")," ")," ")</f>
        <v xml:space="preserve"> </v>
      </c>
      <c r="V42" s="198" t="str">
        <f>IF(ISERR(FIND(V$4,NieStac!$S54))=FALSE(),IF(ISERR(FIND(CONCATENATE(V$4,"+"),NieStac!$S54))=FALSE(),IF(ISERR(FIND(CONCATENATE(V$4,"++"),NieStac!$S54))=FALSE(),IF(ISERR(FIND(CONCATENATE(V$4,"+++"),NieStac!$S54))=FALSE(),"+++","++"),"+")," ")," ")</f>
        <v xml:space="preserve"> </v>
      </c>
      <c r="W42" s="198" t="str">
        <f>IF(ISERR(FIND(W$4,NieStac!$S54))=FALSE(),IF(ISERR(FIND(CONCATENATE(W$4,"+"),NieStac!$S54))=FALSE(),IF(ISERR(FIND(CONCATENATE(W$4,"++"),NieStac!$S54))=FALSE(),IF(ISERR(FIND(CONCATENATE(W$4,"+++"),NieStac!$S54))=FALSE(),"+++","++"),"+")," ")," ")</f>
        <v xml:space="preserve"> </v>
      </c>
      <c r="X42" s="198" t="str">
        <f>IF(ISERR(FIND(X$4,NieStac!$S54))=FALSE(),IF(ISERR(FIND(CONCATENATE(X$4,"+"),NieStac!$S54))=FALSE(),IF(ISERR(FIND(CONCATENATE(X$4,"++"),NieStac!$S54))=FALSE(),IF(ISERR(FIND(CONCATENATE(X$4,"+++"),NieStac!$S54))=FALSE(),"+++","++"),"+")," ")," ")</f>
        <v xml:space="preserve"> </v>
      </c>
      <c r="Y42" s="198" t="str">
        <f>IF(ISERR(FIND(Y$4,NieStac!$S54))=FALSE(),IF(ISERR(FIND(CONCATENATE(Y$4,"+"),NieStac!$S54))=FALSE(),IF(ISERR(FIND(CONCATENATE(Y$4,"++"),NieStac!$S54))=FALSE(),IF(ISERR(FIND(CONCATENATE(Y$4,"+++"),NieStac!$S54))=FALSE(),"+++","++"),"+")," ")," ")</f>
        <v xml:space="preserve"> </v>
      </c>
      <c r="Z42" s="198" t="str">
        <f>IF(ISERR(FIND(Z$4,NieStac!$S54))=FALSE(),IF(ISERR(FIND(CONCATENATE(Z$4,"+"),NieStac!$S54))=FALSE(),IF(ISERR(FIND(CONCATENATE(Z$4,"++"),NieStac!$S54))=FALSE(),IF(ISERR(FIND(CONCATENATE(Z$4,"+++"),NieStac!$S54))=FALSE(),"+++","++"),"+")," ")," ")</f>
        <v xml:space="preserve"> </v>
      </c>
      <c r="AA42" s="198" t="str">
        <f>IF(ISERR(FIND(AA$4,NieStac!$S54))=FALSE(),IF(ISERR(FIND(CONCATENATE(AA$4,"+"),NieStac!$S54))=FALSE(),IF(ISERR(FIND(CONCATENATE(AA$4,"++"),NieStac!$S54))=FALSE(),IF(ISERR(FIND(CONCATENATE(AA$4,"+++"),NieStac!$S54))=FALSE(),"+++","++"),"+")," ")," ")</f>
        <v>+</v>
      </c>
      <c r="AB42" s="198" t="str">
        <f>IF(ISERR(FIND(AB$4,NieStac!$S54))=FALSE(),IF(ISERR(FIND(CONCATENATE(AB$4,"+"),NieStac!$S54))=FALSE(),IF(ISERR(FIND(CONCATENATE(AB$4,"++"),NieStac!$S54))=FALSE(),IF(ISERR(FIND(CONCATENATE(AB$4,"+++"),NieStac!$S54))=FALSE(),"+++","++"),"+")," ")," ")</f>
        <v xml:space="preserve"> </v>
      </c>
      <c r="AC42" s="198" t="str">
        <f>IF(ISERR(FIND(AC$4,NieStac!$S54))=FALSE(),IF(ISERR(FIND(CONCATENATE(AC$4,"+"),NieStac!$S54))=FALSE(),IF(ISERR(FIND(CONCATENATE(AC$4,"++"),NieStac!$S54))=FALSE(),IF(ISERR(FIND(CONCATENATE(AC$4,"+++"),NieStac!$S54))=FALSE(),"+++","++"),"+")," ")," ")</f>
        <v xml:space="preserve"> </v>
      </c>
      <c r="AD42" s="198" t="str">
        <f>IF(ISERR(FIND(AD$4,NieStac!$S54))=FALSE(),IF(ISERR(FIND(CONCATENATE(AD$4,"+"),NieStac!$S54))=FALSE(),IF(ISERR(FIND(CONCATENATE(AD$4,"++"),NieStac!$S54))=FALSE(),IF(ISERR(FIND(CONCATENATE(AD$4,"+++"),NieStac!$S54))=FALSE(),"+++","++"),"+")," ")," ")</f>
        <v xml:space="preserve"> </v>
      </c>
      <c r="AE42" s="198" t="str">
        <f>IF(ISERR(FIND(AE$4,NieStac!$S54))=FALSE(),IF(ISERR(FIND(CONCATENATE(AE$4,"+"),NieStac!$S54))=FALSE(),IF(ISERR(FIND(CONCATENATE(AE$4,"++"),NieStac!$S54))=FALSE(),IF(ISERR(FIND(CONCATENATE(AE$4,"+++"),NieStac!$S54))=FALSE(),"+++","++"),"+")," ")," ")</f>
        <v xml:space="preserve"> </v>
      </c>
      <c r="AF42" s="198" t="str">
        <f>IF(ISERR(FIND(AF$4,NieStac!$S54))=FALSE(),IF(ISERR(FIND(CONCATENATE(AF$4,"+"),NieStac!$S54))=FALSE(),IF(ISERR(FIND(CONCATENATE(AF$4,"++"),NieStac!$S54))=FALSE(),IF(ISERR(FIND(CONCATENATE(AF$4,"+++"),NieStac!$S54))=FALSE(),"+++","++"),"+")," ")," ")</f>
        <v xml:space="preserve"> </v>
      </c>
      <c r="AG42" s="198" t="str">
        <f>IF(ISERR(FIND(AG$4,NieStac!$S54))=FALSE(),IF(ISERR(FIND(CONCATENATE(AG$4,"+"),NieStac!$S54))=FALSE(),IF(ISERR(FIND(CONCATENATE(AG$4,"++"),NieStac!$S54))=FALSE(),IF(ISERR(FIND(CONCATENATE(AG$4,"+++"),NieStac!$S54))=FALSE(),"+++","++"),"+")," ")," ")</f>
        <v xml:space="preserve"> </v>
      </c>
      <c r="AH42" s="198" t="str">
        <f>IF(ISERR(FIND(AH$4,NieStac!$S54))=FALSE(),IF(ISERR(FIND(CONCATENATE(AH$4,"+"),NieStac!$S54))=FALSE(),IF(ISERR(FIND(CONCATENATE(AH$4,"++"),NieStac!$S54))=FALSE(),IF(ISERR(FIND(CONCATENATE(AH$4,"+++"),NieStac!$S54))=FALSE(),"+++","++"),"+")," ")," ")</f>
        <v>+</v>
      </c>
      <c r="AI42" s="198" t="str">
        <f>IF(ISERR(FIND(AI$4,NieStac!$S54))=FALSE(),IF(ISERR(FIND(CONCATENATE(AI$4,"+"),NieStac!$S54))=FALSE(),IF(ISERR(FIND(CONCATENATE(AI$4,"++"),NieStac!$S54))=FALSE(),IF(ISERR(FIND(CONCATENATE(AI$4,"+++"),NieStac!$S54))=FALSE(),"+++","++"),"+")," ")," ")</f>
        <v xml:space="preserve"> </v>
      </c>
      <c r="AJ42" s="198" t="str">
        <f>IF(ISERR(FIND(AJ$4,NieStac!$S54))=FALSE(),IF(ISERR(FIND(CONCATENATE(AJ$4,"+"),NieStac!$S54))=FALSE(),IF(ISERR(FIND(CONCATENATE(AJ$4,"++"),NieStac!$S54))=FALSE(),IF(ISERR(FIND(CONCATENATE(AJ$4,"+++"),NieStac!$S54))=FALSE(),"+++","++"),"+")," ")," ")</f>
        <v xml:space="preserve"> </v>
      </c>
      <c r="AK42" s="198" t="str">
        <f>IF(ISERR(FIND(AK$4,NieStac!$S54))=FALSE(),IF(ISERR(FIND(CONCATENATE(AK$4,"+"),NieStac!$S54))=FALSE(),IF(ISERR(FIND(CONCATENATE(AK$4,"++"),NieStac!$S54))=FALSE(),IF(ISERR(FIND(CONCATENATE(AK$4,"+++"),NieStac!$S54))=FALSE(),"+++","++"),"+")," ")," ")</f>
        <v xml:space="preserve"> </v>
      </c>
      <c r="AL42" s="198" t="str">
        <f>IF(ISERR(FIND(AL$4,NieStac!$S54))=FALSE(),IF(ISERR(FIND(CONCATENATE(AL$4,"+"),NieStac!$S54))=FALSE(),IF(ISERR(FIND(CONCATENATE(AL$4,"++"),NieStac!$S54))=FALSE(),IF(ISERR(FIND(CONCATENATE(AL$4,"+++"),NieStac!$S54))=FALSE(),"+++","++"),"+")," ")," ")</f>
        <v xml:space="preserve"> </v>
      </c>
      <c r="AM42" s="198" t="str">
        <f>IF(ISERR(FIND(AM$4,NieStac!$S54))=FALSE(),IF(ISERR(FIND(CONCATENATE(AM$4,"+"),NieStac!$S54))=FALSE(),IF(ISERR(FIND(CONCATENATE(AM$4,"++"),NieStac!$S54))=FALSE(),IF(ISERR(FIND(CONCATENATE(AM$4,"+++"),NieStac!$S54))=FALSE(),"+++","++"),"+")," ")," ")</f>
        <v xml:space="preserve"> </v>
      </c>
      <c r="AN42" s="198" t="str">
        <f>IF(ISERR(FIND(AN$4,NieStac!$S54))=FALSE(),IF(ISERR(FIND(CONCATENATE(AN$4,"+"),NieStac!$S54))=FALSE(),IF(ISERR(FIND(CONCATENATE(AN$4,"++"),NieStac!$S54))=FALSE(),IF(ISERR(FIND(CONCATENATE(AN$4,"+++"),NieStac!$S54))=FALSE(),"+++","++"),"+")," ")," ")</f>
        <v xml:space="preserve"> </v>
      </c>
      <c r="AO42" s="198" t="str">
        <f>IF(ISERR(FIND(AO$4,NieStac!$S54))=FALSE(),IF(ISERR(FIND(CONCATENATE(AO$4,"+"),NieStac!$S54))=FALSE(),IF(ISERR(FIND(CONCATENATE(AO$4,"++"),NieStac!$S54))=FALSE(),IF(ISERR(FIND(CONCATENATE(AO$4,"+++"),NieStac!$S54))=FALSE(),"+++","++"),"+")," ")," ")</f>
        <v xml:space="preserve"> </v>
      </c>
      <c r="AP42" s="198" t="str">
        <f>IF(ISERR(FIND(AP$4,NieStac!$S54))=FALSE(),IF(ISERR(FIND(CONCATENATE(AP$4,"+"),NieStac!$S54))=FALSE(),IF(ISERR(FIND(CONCATENATE(AP$4,"++"),NieStac!$S54))=FALSE(),IF(ISERR(FIND(CONCATENATE(AP$4,"+++"),NieStac!$S54))=FALSE(),"+++","++"),"+")," ")," ")</f>
        <v xml:space="preserve"> </v>
      </c>
      <c r="AQ42" s="198" t="str">
        <f>IF(ISERR(FIND(AQ$4,NieStac!$S54))=FALSE(),IF(ISERR(FIND(CONCATENATE(AQ$4,"+"),NieStac!$S54))=FALSE(),IF(ISERR(FIND(CONCATENATE(AQ$4,"++"),NieStac!$S54))=FALSE(),IF(ISERR(FIND(CONCATENATE(AQ$4,"+++"),NieStac!$S54))=FALSE(),"+++","++"),"+")," ")," ")</f>
        <v xml:space="preserve"> </v>
      </c>
      <c r="AR42" s="198" t="str">
        <f>IF(ISERR(FIND(AR$4,NieStac!$S54))=FALSE(),IF(ISERR(FIND(CONCATENATE(AR$4,"+"),NieStac!$S54))=FALSE(),IF(ISERR(FIND(CONCATENATE(AR$4,"++"),NieStac!$S54))=FALSE(),IF(ISERR(FIND(CONCATENATE(AR$4,"+++"),NieStac!$S54))=FALSE(),"+++","++"),"+")," ")," ")</f>
        <v xml:space="preserve"> </v>
      </c>
      <c r="AS42" s="198" t="str">
        <f>IF(ISERR(FIND(AS$4,NieStac!$S54))=FALSE(),IF(ISERR(FIND(CONCATENATE(AS$4,"+"),NieStac!$S54))=FALSE(),IF(ISERR(FIND(CONCATENATE(AS$4,"++"),NieStac!$S54))=FALSE(),IF(ISERR(FIND(CONCATENATE(AS$4,"+++"),NieStac!$S54))=FALSE(),"+++","++"),"+")," ")," ")</f>
        <v xml:space="preserve"> </v>
      </c>
      <c r="AT42" s="198" t="str">
        <f>IF(ISERR(FIND(AT$4,NieStac!$S54))=FALSE(),IF(ISERR(FIND(CONCATENATE(AT$4,"+"),NieStac!$S54))=FALSE(),IF(ISERR(FIND(CONCATENATE(AT$4,"++"),NieStac!$S54))=FALSE(),IF(ISERR(FIND(CONCATENATE(AT$4,"+++"),NieStac!$S54))=FALSE(),"+++","++"),"+")," ")," ")</f>
        <v xml:space="preserve"> </v>
      </c>
      <c r="AU42" s="198" t="str">
        <f>IF(ISERR(FIND(AU$4,NieStac!$S54))=FALSE(),IF(ISERR(FIND(CONCATENATE(AU$4,"+"),NieStac!$S54))=FALSE(),IF(ISERR(FIND(CONCATENATE(AU$4,"++"),NieStac!$S54))=FALSE(),IF(ISERR(FIND(CONCATENATE(AU$4,"+++"),NieStac!$S54))=FALSE(),"+++","++"),"+")," ")," ")</f>
        <v xml:space="preserve"> </v>
      </c>
      <c r="AV42" s="197" t="str">
        <f>NieStac!$C54</f>
        <v>Seminarium dyplomowe</v>
      </c>
      <c r="AW42" s="198" t="str">
        <f>IF(ISERR(FIND(AW$4,NieStac!$T54))=FALSE(),IF(ISERR(FIND(CONCATENATE(AW$4,"+"),NieStac!$T54))=FALSE(),IF(ISERR(FIND(CONCATENATE(AW$4,"++"),NieStac!$T54))=FALSE(),IF(ISERR(FIND(CONCATENATE(AW$4,"+++"),NieStac!$T54))=FALSE(),"+++","++"),"+")," ")," ")</f>
        <v>+</v>
      </c>
      <c r="AX42" s="198" t="str">
        <f>IF(ISERR(FIND(AX$4,NieStac!$T54))=FALSE(),IF(ISERR(FIND(CONCATENATE(AX$4,"+"),NieStac!$T54))=FALSE(),IF(ISERR(FIND(CONCATENATE(AX$4,"++"),NieStac!$T54))=FALSE(),IF(ISERR(FIND(CONCATENATE(AX$4,"+++"),NieStac!$T54))=FALSE(),"+++","++"),"+")," ")," ")</f>
        <v xml:space="preserve"> </v>
      </c>
      <c r="AY42" s="198" t="str">
        <f>IF(ISERR(FIND(AY$4,NieStac!$T54))=FALSE(),IF(ISERR(FIND(CONCATENATE(AY$4,"+"),NieStac!$T54))=FALSE(),IF(ISERR(FIND(CONCATENATE(AY$4,"++"),NieStac!$T54))=FALSE(),IF(ISERR(FIND(CONCATENATE(AY$4,"+++"),NieStac!$T54))=FALSE(),"+++","++"),"+")," ")," ")</f>
        <v xml:space="preserve"> </v>
      </c>
      <c r="AZ42" s="198" t="str">
        <f>IF(ISERR(FIND(AZ$4,NieStac!$T54))=FALSE(),IF(ISERR(FIND(CONCATENATE(AZ$4,"+"),NieStac!$T54))=FALSE(),IF(ISERR(FIND(CONCATENATE(AZ$4,"++"),NieStac!$T54))=FALSE(),IF(ISERR(FIND(CONCATENATE(AZ$4,"+++"),NieStac!$T54))=FALSE(),"+++","++"),"+")," ")," ")</f>
        <v xml:space="preserve"> </v>
      </c>
      <c r="BA42" s="198" t="str">
        <f>IF(ISERR(FIND(BA$4,NieStac!$T54))=FALSE(),IF(ISERR(FIND(CONCATENATE(BA$4,"+"),NieStac!$T54))=FALSE(),IF(ISERR(FIND(CONCATENATE(BA$4,"++"),NieStac!$T54))=FALSE(),IF(ISERR(FIND(CONCATENATE(BA$4,"+++"),NieStac!$T54))=FALSE(),"+++","++"),"+")," ")," ")</f>
        <v xml:space="preserve"> </v>
      </c>
      <c r="BB42" s="198" t="str">
        <f>IF(ISERR(FIND(BB$4,NieStac!$T54))=FALSE(),IF(ISERR(FIND(CONCATENATE(BB$4,"+"),NieStac!$T54))=FALSE(),IF(ISERR(FIND(CONCATENATE(BB$4,"++"),NieStac!$T54))=FALSE(),IF(ISERR(FIND(CONCATENATE(BB$4,"+++"),NieStac!$T54))=FALSE(),"+++","++"),"+")," ")," ")</f>
        <v>+</v>
      </c>
    </row>
    <row r="43" spans="1:54" ht="15.75" hidden="1" customHeight="1">
      <c r="A43" s="197" t="e">
        <f t="shared" ref="A43:A45" si="0">#REF!</f>
        <v>#REF!</v>
      </c>
      <c r="B43" s="198" t="str">
        <f>IF(ISERR(FIND(B$4,NieStac!$R57))=FALSE(),IF(ISERR(FIND(CONCATENATE(B$4,"+"),NieStac!$R57))=FALSE(),IF(ISERR(FIND(CONCATENATE(B$4,"++"),NieStac!$R57))=FALSE(),IF(ISERR(FIND(CONCATENATE(B$4,"+++"),NieStac!$R57))=FALSE(),"+++","++"),"+")," ")," ")</f>
        <v xml:space="preserve"> </v>
      </c>
      <c r="C43" s="198" t="str">
        <f>IF(ISERR(FIND(C$4,NieStac!$R57))=FALSE(),IF(ISERR(FIND(CONCATENATE(C$4,"+"),NieStac!$R57))=FALSE(),IF(ISERR(FIND(CONCATENATE(C$4,"++"),NieStac!$R57))=FALSE(),IF(ISERR(FIND(CONCATENATE(C$4,"+++"),NieStac!$R57))=FALSE(),"+++","++"),"+")," ")," ")</f>
        <v xml:space="preserve"> </v>
      </c>
      <c r="D43" s="198" t="str">
        <f>IF(ISERR(FIND(D$4,NieStac!$R57))=FALSE(),IF(ISERR(FIND(CONCATENATE(D$4,"+"),NieStac!$R57))=FALSE(),IF(ISERR(FIND(CONCATENATE(D$4,"++"),NieStac!$R57))=FALSE(),IF(ISERR(FIND(CONCATENATE(D$4,"+++"),NieStac!$R57))=FALSE(),"+++","++"),"+")," ")," ")</f>
        <v xml:space="preserve"> </v>
      </c>
      <c r="E43" s="198" t="str">
        <f>IF(ISERR(FIND(E$4,NieStac!$R57))=FALSE(),IF(ISERR(FIND(CONCATENATE(E$4,"+"),NieStac!$R57))=FALSE(),IF(ISERR(FIND(CONCATENATE(E$4,"++"),NieStac!$R57))=FALSE(),IF(ISERR(FIND(CONCATENATE(E$4,"+++"),NieStac!$R57))=FALSE(),"+++","++"),"+")," ")," ")</f>
        <v xml:space="preserve"> </v>
      </c>
      <c r="F43" s="198" t="str">
        <f>IF(ISERR(FIND(F$4,NieStac!$R57))=FALSE(),IF(ISERR(FIND(CONCATENATE(F$4,"+"),NieStac!$R57))=FALSE(),IF(ISERR(FIND(CONCATENATE(F$4,"++"),NieStac!$R57))=FALSE(),IF(ISERR(FIND(CONCATENATE(F$4,"+++"),NieStac!$R57))=FALSE(),"+++","++"),"+")," ")," ")</f>
        <v xml:space="preserve"> </v>
      </c>
      <c r="G43" s="198" t="str">
        <f>IF(ISERR(FIND(G$4,NieStac!$R57))=FALSE(),IF(ISERR(FIND(CONCATENATE(G$4,"+"),NieStac!$R57))=FALSE(),IF(ISERR(FIND(CONCATENATE(G$4,"++"),NieStac!$R57))=FALSE(),IF(ISERR(FIND(CONCATENATE(G$4,"+++"),NieStac!$R57))=FALSE(),"+++","++"),"+")," ")," ")</f>
        <v xml:space="preserve"> </v>
      </c>
      <c r="H43" s="198" t="str">
        <f>IF(ISERR(FIND(H$4,NieStac!$R57))=FALSE(),IF(ISERR(FIND(CONCATENATE(H$4,"+"),NieStac!$R57))=FALSE(),IF(ISERR(FIND(CONCATENATE(H$4,"++"),NieStac!$R57))=FALSE(),IF(ISERR(FIND(CONCATENATE(H$4,"+++"),NieStac!$R57))=FALSE(),"+++","++"),"+")," ")," ")</f>
        <v xml:space="preserve"> </v>
      </c>
      <c r="I43" s="198" t="str">
        <f>IF(ISERR(FIND(I$4,NieStac!$R57))=FALSE(),IF(ISERR(FIND(CONCATENATE(I$4,"+"),NieStac!$R57))=FALSE(),IF(ISERR(FIND(CONCATENATE(I$4,"++"),NieStac!$R57))=FALSE(),IF(ISERR(FIND(CONCATENATE(I$4,"+++"),NieStac!$R57))=FALSE(),"+++","++"),"+")," ")," ")</f>
        <v xml:space="preserve"> </v>
      </c>
      <c r="J43" s="198" t="str">
        <f>IF(ISERR(FIND(J$4,NieStac!$R57))=FALSE(),IF(ISERR(FIND(CONCATENATE(J$4,"+"),NieStac!$R57))=FALSE(),IF(ISERR(FIND(CONCATENATE(J$4,"++"),NieStac!$R57))=FALSE(),IF(ISERR(FIND(CONCATENATE(J$4,"+++"),NieStac!$R57))=FALSE(),"+++","++"),"+")," ")," ")</f>
        <v xml:space="preserve"> </v>
      </c>
      <c r="K43" s="198" t="str">
        <f>IF(ISERR(FIND(K$4,NieStac!$R57))=FALSE(),IF(ISERR(FIND(CONCATENATE(K$4,"+"),NieStac!$R57))=FALSE(),IF(ISERR(FIND(CONCATENATE(K$4,"++"),NieStac!$R57))=FALSE(),IF(ISERR(FIND(CONCATENATE(K$4,"+++"),NieStac!$R57))=FALSE(),"+++","++"),"+")," ")," ")</f>
        <v xml:space="preserve"> </v>
      </c>
      <c r="L43" s="198" t="str">
        <f>IF(ISERR(FIND(L$4,NieStac!$R57))=FALSE(),IF(ISERR(FIND(CONCATENATE(L$4,"+"),NieStac!$R57))=FALSE(),IF(ISERR(FIND(CONCATENATE(L$4,"++"),NieStac!$R57))=FALSE(),IF(ISERR(FIND(CONCATENATE(L$4,"+++"),NieStac!$R57))=FALSE(),"+++","++"),"+")," ")," ")</f>
        <v xml:space="preserve"> </v>
      </c>
      <c r="M43" s="198" t="str">
        <f>IF(ISERR(FIND(M$4,NieStac!$R57))=FALSE(),IF(ISERR(FIND(CONCATENATE(M$4,"+"),NieStac!$R57))=FALSE(),IF(ISERR(FIND(CONCATENATE(M$4,"++"),NieStac!$R57))=FALSE(),IF(ISERR(FIND(CONCATENATE(M$4,"+++"),NieStac!$R57))=FALSE(),"+++","++"),"+")," ")," ")</f>
        <v xml:space="preserve"> </v>
      </c>
      <c r="N43" s="198" t="str">
        <f>IF(ISERR(FIND(N$4,NieStac!$R57))=FALSE(),IF(ISERR(FIND(CONCATENATE(N$4,"+"),NieStac!$R57))=FALSE(),IF(ISERR(FIND(CONCATENATE(N$4,"++"),NieStac!$R57))=FALSE(),IF(ISERR(FIND(CONCATENATE(N$4,"+++"),NieStac!$R57))=FALSE(),"+++","++"),"+")," ")," ")</f>
        <v xml:space="preserve"> </v>
      </c>
      <c r="O43" s="198" t="str">
        <f>IF(ISERR(FIND(O$4,NieStac!$R57))=FALSE(),IF(ISERR(FIND(CONCATENATE(O$4,"+"),NieStac!$R57))=FALSE(),IF(ISERR(FIND(CONCATENATE(O$4,"++"),NieStac!$R57))=FALSE(),IF(ISERR(FIND(CONCATENATE(O$4,"+++"),NieStac!$R57))=FALSE(),"+++","++"),"+")," ")," ")</f>
        <v xml:space="preserve"> </v>
      </c>
      <c r="P43" s="198" t="str">
        <f>IF(ISERR(FIND(P$4,NieStac!$R57))=FALSE(),IF(ISERR(FIND(CONCATENATE(P$4,"+"),NieStac!$R57))=FALSE(),IF(ISERR(FIND(CONCATENATE(P$4,"++"),NieStac!$R57))=FALSE(),IF(ISERR(FIND(CONCATENATE(P$4,"+++"),NieStac!$R57))=FALSE(),"+++","++"),"+")," ")," ")</f>
        <v xml:space="preserve"> </v>
      </c>
      <c r="Q43" s="198" t="str">
        <f>IF(ISERR(FIND(Q$4,NieStac!$R57))=FALSE(),IF(ISERR(FIND(CONCATENATE(Q$4,"+"),NieStac!$R57))=FALSE(),IF(ISERR(FIND(CONCATENATE(Q$4,"++"),NieStac!$R57))=FALSE(),IF(ISERR(FIND(CONCATENATE(Q$4,"+++"),NieStac!$R57))=FALSE(),"+++","++"),"+")," ")," ")</f>
        <v xml:space="preserve"> </v>
      </c>
      <c r="R43" s="198" t="str">
        <f>IF(ISERR(FIND(R$4,NieStac!$R57))=FALSE(),IF(ISERR(FIND(CONCATENATE(R$4,"+"),NieStac!$R57))=FALSE(),IF(ISERR(FIND(CONCATENATE(R$4,"++"),NieStac!$R57))=FALSE(),IF(ISERR(FIND(CONCATENATE(R$4,"+++"),NieStac!$R57))=FALSE(),"+++","++"),"+")," ")," ")</f>
        <v xml:space="preserve"> </v>
      </c>
      <c r="S43" s="198" t="str">
        <f>IF(ISERR(FIND(S$4,NieStac!$R57))=FALSE(),IF(ISERR(FIND(CONCATENATE(S$4,"+"),NieStac!$R57))=FALSE(),IF(ISERR(FIND(CONCATENATE(S$4,"++"),NieStac!$R57))=FALSE(),IF(ISERR(FIND(CONCATENATE(S$4,"+++"),NieStac!$R57))=FALSE(),"+++","++"),"+")," ")," ")</f>
        <v xml:space="preserve"> </v>
      </c>
      <c r="T43" s="198"/>
      <c r="U43" s="198" t="str">
        <f>IF(ISERR(FIND(U$4,NieStac!$S56))=FALSE(),IF(ISERR(FIND(CONCATENATE(U$4,"+"),NieStac!$S56))=FALSE(),IF(ISERR(FIND(CONCATENATE(U$4,"++"),NieStac!$S56))=FALSE(),IF(ISERR(FIND(CONCATENATE(U$4,"+++"),NieStac!$S56))=FALSE(),"+++","++"),"+")," ")," ")</f>
        <v xml:space="preserve"> </v>
      </c>
      <c r="V43" s="198" t="str">
        <f>IF(ISERR(FIND(V$4,NieStac!$S56))=FALSE(),IF(ISERR(FIND(CONCATENATE(V$4,"+"),NieStac!$S56))=FALSE(),IF(ISERR(FIND(CONCATENATE(V$4,"++"),NieStac!$S56))=FALSE(),IF(ISERR(FIND(CONCATENATE(V$4,"+++"),NieStac!$S56))=FALSE(),"+++","++"),"+")," ")," ")</f>
        <v xml:space="preserve"> </v>
      </c>
      <c r="W43" s="198" t="str">
        <f>IF(ISERR(FIND(W$4,NieStac!$S56))=FALSE(),IF(ISERR(FIND(CONCATENATE(W$4,"+"),NieStac!$S56))=FALSE(),IF(ISERR(FIND(CONCATENATE(W$4,"++"),NieStac!$S56))=FALSE(),IF(ISERR(FIND(CONCATENATE(W$4,"+++"),NieStac!$S56))=FALSE(),"+++","++"),"+")," ")," ")</f>
        <v xml:space="preserve"> </v>
      </c>
      <c r="X43" s="198" t="str">
        <f>IF(ISERR(FIND(X$4,NieStac!$S56))=FALSE(),IF(ISERR(FIND(CONCATENATE(X$4,"+"),NieStac!$S56))=FALSE(),IF(ISERR(FIND(CONCATENATE(X$4,"++"),NieStac!$S56))=FALSE(),IF(ISERR(FIND(CONCATENATE(X$4,"+++"),NieStac!$S56))=FALSE(),"+++","++"),"+")," ")," ")</f>
        <v xml:space="preserve"> </v>
      </c>
      <c r="Y43" s="198" t="str">
        <f>IF(ISERR(FIND(Y$4,NieStac!$S56))=FALSE(),IF(ISERR(FIND(CONCATENATE(Y$4,"+"),NieStac!$S56))=FALSE(),IF(ISERR(FIND(CONCATENATE(Y$4,"++"),NieStac!$S56))=FALSE(),IF(ISERR(FIND(CONCATENATE(Y$4,"+++"),NieStac!$S56))=FALSE(),"+++","++"),"+")," ")," ")</f>
        <v xml:space="preserve"> </v>
      </c>
      <c r="Z43" s="198" t="str">
        <f>IF(ISERR(FIND(Z$4,NieStac!$S56))=FALSE(),IF(ISERR(FIND(CONCATENATE(Z$4,"+"),NieStac!$S56))=FALSE(),IF(ISERR(FIND(CONCATENATE(Z$4,"++"),NieStac!$S56))=FALSE(),IF(ISERR(FIND(CONCATENATE(Z$4,"+++"),NieStac!$S56))=FALSE(),"+++","++"),"+")," ")," ")</f>
        <v xml:space="preserve"> </v>
      </c>
      <c r="AA43" s="198" t="str">
        <f>IF(ISERR(FIND(AA$4,NieStac!$S56))=FALSE(),IF(ISERR(FIND(CONCATENATE(AA$4,"+"),NieStac!$S56))=FALSE(),IF(ISERR(FIND(CONCATENATE(AA$4,"++"),NieStac!$S56))=FALSE(),IF(ISERR(FIND(CONCATENATE(AA$4,"+++"),NieStac!$S56))=FALSE(),"+++","++"),"+")," ")," ")</f>
        <v xml:space="preserve"> </v>
      </c>
      <c r="AB43" s="198" t="str">
        <f>IF(ISERR(FIND(AB$4,NieStac!$S56))=FALSE(),IF(ISERR(FIND(CONCATENATE(AB$4,"+"),NieStac!$S56))=FALSE(),IF(ISERR(FIND(CONCATENATE(AB$4,"++"),NieStac!$S56))=FALSE(),IF(ISERR(FIND(CONCATENATE(AB$4,"+++"),NieStac!$S56))=FALSE(),"+++","++"),"+")," ")," ")</f>
        <v xml:space="preserve"> </v>
      </c>
      <c r="AC43" s="198" t="str">
        <f>IF(ISERR(FIND(AC$4,NieStac!$S56))=FALSE(),IF(ISERR(FIND(CONCATENATE(AC$4,"+"),NieStac!$S56))=FALSE(),IF(ISERR(FIND(CONCATENATE(AC$4,"++"),NieStac!$S56))=FALSE(),IF(ISERR(FIND(CONCATENATE(AC$4,"+++"),NieStac!$S56))=FALSE(),"+++","++"),"+")," ")," ")</f>
        <v xml:space="preserve"> </v>
      </c>
      <c r="AD43" s="198" t="str">
        <f>IF(ISERR(FIND(AD$4,NieStac!$S56))=FALSE(),IF(ISERR(FIND(CONCATENATE(AD$4,"+"),NieStac!$S56))=FALSE(),IF(ISERR(FIND(CONCATENATE(AD$4,"++"),NieStac!$S56))=FALSE(),IF(ISERR(FIND(CONCATENATE(AD$4,"+++"),NieStac!$S56))=FALSE(),"+++","++"),"+")," ")," ")</f>
        <v xml:space="preserve"> </v>
      </c>
      <c r="AE43" s="198" t="str">
        <f>IF(ISERR(FIND(AE$4,NieStac!$S56))=FALSE(),IF(ISERR(FIND(CONCATENATE(AE$4,"+"),NieStac!$S56))=FALSE(),IF(ISERR(FIND(CONCATENATE(AE$4,"++"),NieStac!$S56))=FALSE(),IF(ISERR(FIND(CONCATENATE(AE$4,"+++"),NieStac!$S56))=FALSE(),"+++","++"),"+")," ")," ")</f>
        <v xml:space="preserve"> </v>
      </c>
      <c r="AF43" s="198" t="str">
        <f>IF(ISERR(FIND(AF$4,NieStac!$S56))=FALSE(),IF(ISERR(FIND(CONCATENATE(AF$4,"+"),NieStac!$S56))=FALSE(),IF(ISERR(FIND(CONCATENATE(AF$4,"++"),NieStac!$S56))=FALSE(),IF(ISERR(FIND(CONCATENATE(AF$4,"+++"),NieStac!$S56))=FALSE(),"+++","++"),"+")," ")," ")</f>
        <v xml:space="preserve"> </v>
      </c>
      <c r="AG43" s="198" t="str">
        <f>IF(ISERR(FIND(AG$4,NieStac!$S56))=FALSE(),IF(ISERR(FIND(CONCATENATE(AG$4,"+"),NieStac!$S56))=FALSE(),IF(ISERR(FIND(CONCATENATE(AG$4,"++"),NieStac!$S56))=FALSE(),IF(ISERR(FIND(CONCATENATE(AG$4,"+++"),NieStac!$S56))=FALSE(),"+++","++"),"+")," ")," ")</f>
        <v xml:space="preserve"> </v>
      </c>
      <c r="AH43" s="198" t="str">
        <f>IF(ISERR(FIND(AH$4,NieStac!$S56))=FALSE(),IF(ISERR(FIND(CONCATENATE(AH$4,"+"),NieStac!$S56))=FALSE(),IF(ISERR(FIND(CONCATENATE(AH$4,"++"),NieStac!$S56))=FALSE(),IF(ISERR(FIND(CONCATENATE(AH$4,"+++"),NieStac!$S56))=FALSE(),"+++","++"),"+")," ")," ")</f>
        <v xml:space="preserve"> </v>
      </c>
      <c r="AI43" s="198" t="str">
        <f>IF(ISERR(FIND(AI$4,NieStac!$S56))=FALSE(),IF(ISERR(FIND(CONCATENATE(AI$4,"+"),NieStac!$S56))=FALSE(),IF(ISERR(FIND(CONCATENATE(AI$4,"++"),NieStac!$S56))=FALSE(),IF(ISERR(FIND(CONCATENATE(AI$4,"+++"),NieStac!$S56))=FALSE(),"+++","++"),"+")," ")," ")</f>
        <v xml:space="preserve"> </v>
      </c>
      <c r="AJ43" s="198" t="str">
        <f>IF(ISERR(FIND(AJ$4,NieStac!$S56))=FALSE(),IF(ISERR(FIND(CONCATENATE(AJ$4,"+"),NieStac!$S56))=FALSE(),IF(ISERR(FIND(CONCATENATE(AJ$4,"++"),NieStac!$S56))=FALSE(),IF(ISERR(FIND(CONCATENATE(AJ$4,"+++"),NieStac!$S56))=FALSE(),"+++","++"),"+")," ")," ")</f>
        <v xml:space="preserve"> </v>
      </c>
      <c r="AK43" s="198" t="str">
        <f>IF(ISERR(FIND(AK$4,NieStac!$S56))=FALSE(),IF(ISERR(FIND(CONCATENATE(AK$4,"+"),NieStac!$S56))=FALSE(),IF(ISERR(FIND(CONCATENATE(AK$4,"++"),NieStac!$S56))=FALSE(),IF(ISERR(FIND(CONCATENATE(AK$4,"+++"),NieStac!$S56))=FALSE(),"+++","++"),"+")," ")," ")</f>
        <v xml:space="preserve"> </v>
      </c>
      <c r="AL43" s="198" t="str">
        <f>IF(ISERR(FIND(AL$4,NieStac!$S56))=FALSE(),IF(ISERR(FIND(CONCATENATE(AL$4,"+"),NieStac!$S56))=FALSE(),IF(ISERR(FIND(CONCATENATE(AL$4,"++"),NieStac!$S56))=FALSE(),IF(ISERR(FIND(CONCATENATE(AL$4,"+++"),NieStac!$S56))=FALSE(),"+++","++"),"+")," ")," ")</f>
        <v xml:space="preserve"> </v>
      </c>
      <c r="AM43" s="198" t="str">
        <f>IF(ISERR(FIND(AM$4,NieStac!$S56))=FALSE(),IF(ISERR(FIND(CONCATENATE(AM$4,"+"),NieStac!$S56))=FALSE(),IF(ISERR(FIND(CONCATENATE(AM$4,"++"),NieStac!$S56))=FALSE(),IF(ISERR(FIND(CONCATENATE(AM$4,"+++"),NieStac!$S56))=FALSE(),"+++","++"),"+")," ")," ")</f>
        <v xml:space="preserve"> </v>
      </c>
      <c r="AN43" s="198" t="str">
        <f>IF(ISERR(FIND(AN$4,NieStac!$S56))=FALSE(),IF(ISERR(FIND(CONCATENATE(AN$4,"+"),NieStac!$S56))=FALSE(),IF(ISERR(FIND(CONCATENATE(AN$4,"++"),NieStac!$S56))=FALSE(),IF(ISERR(FIND(CONCATENATE(AN$4,"+++"),NieStac!$S56))=FALSE(),"+++","++"),"+")," ")," ")</f>
        <v xml:space="preserve"> </v>
      </c>
      <c r="AO43" s="198" t="str">
        <f>IF(ISERR(FIND(AO$4,NieStac!$S56))=FALSE(),IF(ISERR(FIND(CONCATENATE(AO$4,"+"),NieStac!$S56))=FALSE(),IF(ISERR(FIND(CONCATENATE(AO$4,"++"),NieStac!$S56))=FALSE(),IF(ISERR(FIND(CONCATENATE(AO$4,"+++"),NieStac!$S56))=FALSE(),"+++","++"),"+")," ")," ")</f>
        <v xml:space="preserve"> </v>
      </c>
      <c r="AP43" s="198" t="str">
        <f>IF(ISERR(FIND(AP$4,NieStac!$S56))=FALSE(),IF(ISERR(FIND(CONCATENATE(AP$4,"+"),NieStac!$S56))=FALSE(),IF(ISERR(FIND(CONCATENATE(AP$4,"++"),NieStac!$S56))=FALSE(),IF(ISERR(FIND(CONCATENATE(AP$4,"+++"),NieStac!$S56))=FALSE(),"+++","++"),"+")," ")," ")</f>
        <v xml:space="preserve"> </v>
      </c>
      <c r="AQ43" s="198" t="str">
        <f>IF(ISERR(FIND(AQ$4,NieStac!$S56))=FALSE(),IF(ISERR(FIND(CONCATENATE(AQ$4,"+"),NieStac!$S56))=FALSE(),IF(ISERR(FIND(CONCATENATE(AQ$4,"++"),NieStac!$S56))=FALSE(),IF(ISERR(FIND(CONCATENATE(AQ$4,"+++"),NieStac!$S56))=FALSE(),"+++","++"),"+")," ")," ")</f>
        <v xml:space="preserve"> </v>
      </c>
      <c r="AR43" s="198" t="str">
        <f>IF(ISERR(FIND(AR$4,NieStac!$S56))=FALSE(),IF(ISERR(FIND(CONCATENATE(AR$4,"+"),NieStac!$S56))=FALSE(),IF(ISERR(FIND(CONCATENATE(AR$4,"++"),NieStac!$S56))=FALSE(),IF(ISERR(FIND(CONCATENATE(AR$4,"+++"),NieStac!$S56))=FALSE(),"+++","++"),"+")," ")," ")</f>
        <v xml:space="preserve"> </v>
      </c>
      <c r="AS43" s="198" t="str">
        <f>IF(ISERR(FIND(AS$4,NieStac!$S56))=FALSE(),IF(ISERR(FIND(CONCATENATE(AS$4,"+"),NieStac!$S56))=FALSE(),IF(ISERR(FIND(CONCATENATE(AS$4,"++"),NieStac!$S56))=FALSE(),IF(ISERR(FIND(CONCATENATE(AS$4,"+++"),NieStac!$S56))=FALSE(),"+++","++"),"+")," ")," ")</f>
        <v xml:space="preserve"> </v>
      </c>
      <c r="AT43" s="198" t="str">
        <f>IF(ISERR(FIND(AT$4,NieStac!$S56))=FALSE(),IF(ISERR(FIND(CONCATENATE(AT$4,"+"),NieStac!$S56))=FALSE(),IF(ISERR(FIND(CONCATENATE(AT$4,"++"),NieStac!$S56))=FALSE(),IF(ISERR(FIND(CONCATENATE(AT$4,"+++"),NieStac!$S56))=FALSE(),"+++","++"),"+")," ")," ")</f>
        <v xml:space="preserve"> </v>
      </c>
      <c r="AU43" s="198" t="str">
        <f>IF(ISERR(FIND(AU$4,NieStac!$S56))=FALSE(),IF(ISERR(FIND(CONCATENATE(AU$4,"+"),NieStac!$S56))=FALSE(),IF(ISERR(FIND(CONCATENATE(AU$4,"++"),NieStac!$S56))=FALSE(),IF(ISERR(FIND(CONCATENATE(AU$4,"+++"),NieStac!$S56))=FALSE(),"+++","++"),"+")," ")," ")</f>
        <v xml:space="preserve"> </v>
      </c>
      <c r="AV43" s="198"/>
      <c r="AW43" s="198" t="str">
        <f t="shared" ref="AW43:BB43" si="1">IF(ISERR(FIND(AW$4,#REF!))=FALSE(),IF(ISERR(FIND(CONCATENATE(AW$4,"+"),#REF!))=FALSE(),IF(ISERR(FIND(CONCATENATE(AW$4,"++"),#REF!))=FALSE(),IF(ISERR(FIND(CONCATENATE(AW$4,"+++"),#REF!))=FALSE(),"+++","++"),"+"),"-"),"-")</f>
        <v>-</v>
      </c>
      <c r="AX43" s="198" t="str">
        <f t="shared" si="1"/>
        <v>-</v>
      </c>
      <c r="AY43" s="198" t="str">
        <f t="shared" si="1"/>
        <v>-</v>
      </c>
      <c r="AZ43" s="198" t="str">
        <f t="shared" si="1"/>
        <v>-</v>
      </c>
      <c r="BA43" s="198" t="str">
        <f t="shared" si="1"/>
        <v>-</v>
      </c>
      <c r="BB43" s="198" t="str">
        <f t="shared" si="1"/>
        <v>-</v>
      </c>
    </row>
    <row r="44" spans="1:54" ht="15.75" hidden="1" customHeight="1">
      <c r="A44" s="197" t="e">
        <f t="shared" si="0"/>
        <v>#REF!</v>
      </c>
      <c r="B44" s="198" t="str">
        <f>IF(ISERR(FIND(B$4,NieStac!$R58))=FALSE(),IF(ISERR(FIND(CONCATENATE(B$4,"+"),NieStac!$R58))=FALSE(),IF(ISERR(FIND(CONCATENATE(B$4,"++"),NieStac!$R58))=FALSE(),IF(ISERR(FIND(CONCATENATE(B$4,"+++"),NieStac!$R58))=FALSE(),"+++","++"),"+")," ")," ")</f>
        <v xml:space="preserve"> </v>
      </c>
      <c r="C44" s="198" t="str">
        <f>IF(ISERR(FIND(C$4,NieStac!$R58))=FALSE(),IF(ISERR(FIND(CONCATENATE(C$4,"+"),NieStac!$R58))=FALSE(),IF(ISERR(FIND(CONCATENATE(C$4,"++"),NieStac!$R58))=FALSE(),IF(ISERR(FIND(CONCATENATE(C$4,"+++"),NieStac!$R58))=FALSE(),"+++","++"),"+")," ")," ")</f>
        <v xml:space="preserve"> </v>
      </c>
      <c r="D44" s="198" t="str">
        <f>IF(ISERR(FIND(D$4,NieStac!$R58))=FALSE(),IF(ISERR(FIND(CONCATENATE(D$4,"+"),NieStac!$R58))=FALSE(),IF(ISERR(FIND(CONCATENATE(D$4,"++"),NieStac!$R58))=FALSE(),IF(ISERR(FIND(CONCATENATE(D$4,"+++"),NieStac!$R58))=FALSE(),"+++","++"),"+")," ")," ")</f>
        <v xml:space="preserve"> </v>
      </c>
      <c r="E44" s="198" t="str">
        <f>IF(ISERR(FIND(E$4,NieStac!$R58))=FALSE(),IF(ISERR(FIND(CONCATENATE(E$4,"+"),NieStac!$R58))=FALSE(),IF(ISERR(FIND(CONCATENATE(E$4,"++"),NieStac!$R58))=FALSE(),IF(ISERR(FIND(CONCATENATE(E$4,"+++"),NieStac!$R58))=FALSE(),"+++","++"),"+")," ")," ")</f>
        <v xml:space="preserve"> </v>
      </c>
      <c r="F44" s="198" t="str">
        <f>IF(ISERR(FIND(F$4,NieStac!$R58))=FALSE(),IF(ISERR(FIND(CONCATENATE(F$4,"+"),NieStac!$R58))=FALSE(),IF(ISERR(FIND(CONCATENATE(F$4,"++"),NieStac!$R58))=FALSE(),IF(ISERR(FIND(CONCATENATE(F$4,"+++"),NieStac!$R58))=FALSE(),"+++","++"),"+")," ")," ")</f>
        <v xml:space="preserve"> </v>
      </c>
      <c r="G44" s="198" t="str">
        <f>IF(ISERR(FIND(G$4,NieStac!$R58))=FALSE(),IF(ISERR(FIND(CONCATENATE(G$4,"+"),NieStac!$R58))=FALSE(),IF(ISERR(FIND(CONCATENATE(G$4,"++"),NieStac!$R58))=FALSE(),IF(ISERR(FIND(CONCATENATE(G$4,"+++"),NieStac!$R58))=FALSE(),"+++","++"),"+")," ")," ")</f>
        <v xml:space="preserve"> </v>
      </c>
      <c r="H44" s="198" t="str">
        <f>IF(ISERR(FIND(H$4,NieStac!$R58))=FALSE(),IF(ISERR(FIND(CONCATENATE(H$4,"+"),NieStac!$R58))=FALSE(),IF(ISERR(FIND(CONCATENATE(H$4,"++"),NieStac!$R58))=FALSE(),IF(ISERR(FIND(CONCATENATE(H$4,"+++"),NieStac!$R58))=FALSE(),"+++","++"),"+")," ")," ")</f>
        <v xml:space="preserve"> </v>
      </c>
      <c r="I44" s="198" t="str">
        <f>IF(ISERR(FIND(I$4,NieStac!$R58))=FALSE(),IF(ISERR(FIND(CONCATENATE(I$4,"+"),NieStac!$R58))=FALSE(),IF(ISERR(FIND(CONCATENATE(I$4,"++"),NieStac!$R58))=FALSE(),IF(ISERR(FIND(CONCATENATE(I$4,"+++"),NieStac!$R58))=FALSE(),"+++","++"),"+")," ")," ")</f>
        <v xml:space="preserve"> </v>
      </c>
      <c r="J44" s="198" t="str">
        <f>IF(ISERR(FIND(J$4,NieStac!$R58))=FALSE(),IF(ISERR(FIND(CONCATENATE(J$4,"+"),NieStac!$R58))=FALSE(),IF(ISERR(FIND(CONCATENATE(J$4,"++"),NieStac!$R58))=FALSE(),IF(ISERR(FIND(CONCATENATE(J$4,"+++"),NieStac!$R58))=FALSE(),"+++","++"),"+")," ")," ")</f>
        <v xml:space="preserve"> </v>
      </c>
      <c r="K44" s="198" t="str">
        <f>IF(ISERR(FIND(K$4,NieStac!$R58))=FALSE(),IF(ISERR(FIND(CONCATENATE(K$4,"+"),NieStac!$R58))=FALSE(),IF(ISERR(FIND(CONCATENATE(K$4,"++"),NieStac!$R58))=FALSE(),IF(ISERR(FIND(CONCATENATE(K$4,"+++"),NieStac!$R58))=FALSE(),"+++","++"),"+")," ")," ")</f>
        <v xml:space="preserve"> </v>
      </c>
      <c r="L44" s="198" t="str">
        <f>IF(ISERR(FIND(L$4,NieStac!$R58))=FALSE(),IF(ISERR(FIND(CONCATENATE(L$4,"+"),NieStac!$R58))=FALSE(),IF(ISERR(FIND(CONCATENATE(L$4,"++"),NieStac!$R58))=FALSE(),IF(ISERR(FIND(CONCATENATE(L$4,"+++"),NieStac!$R58))=FALSE(),"+++","++"),"+")," ")," ")</f>
        <v xml:space="preserve"> </v>
      </c>
      <c r="M44" s="198" t="str">
        <f>IF(ISERR(FIND(M$4,NieStac!$R58))=FALSE(),IF(ISERR(FIND(CONCATENATE(M$4,"+"),NieStac!$R58))=FALSE(),IF(ISERR(FIND(CONCATENATE(M$4,"++"),NieStac!$R58))=FALSE(),IF(ISERR(FIND(CONCATENATE(M$4,"+++"),NieStac!$R58))=FALSE(),"+++","++"),"+")," ")," ")</f>
        <v xml:space="preserve"> </v>
      </c>
      <c r="N44" s="198" t="str">
        <f>IF(ISERR(FIND(N$4,NieStac!$R58))=FALSE(),IF(ISERR(FIND(CONCATENATE(N$4,"+"),NieStac!$R58))=FALSE(),IF(ISERR(FIND(CONCATENATE(N$4,"++"),NieStac!$R58))=FALSE(),IF(ISERR(FIND(CONCATENATE(N$4,"+++"),NieStac!$R58))=FALSE(),"+++","++"),"+")," ")," ")</f>
        <v xml:space="preserve"> </v>
      </c>
      <c r="O44" s="198" t="str">
        <f>IF(ISERR(FIND(O$4,NieStac!$R58))=FALSE(),IF(ISERR(FIND(CONCATENATE(O$4,"+"),NieStac!$R58))=FALSE(),IF(ISERR(FIND(CONCATENATE(O$4,"++"),NieStac!$R58))=FALSE(),IF(ISERR(FIND(CONCATENATE(O$4,"+++"),NieStac!$R58))=FALSE(),"+++","++"),"+")," ")," ")</f>
        <v xml:space="preserve"> </v>
      </c>
      <c r="P44" s="198" t="str">
        <f>IF(ISERR(FIND(P$4,NieStac!$R58))=FALSE(),IF(ISERR(FIND(CONCATENATE(P$4,"+"),NieStac!$R58))=FALSE(),IF(ISERR(FIND(CONCATENATE(P$4,"++"),NieStac!$R58))=FALSE(),IF(ISERR(FIND(CONCATENATE(P$4,"+++"),NieStac!$R58))=FALSE(),"+++","++"),"+")," ")," ")</f>
        <v xml:space="preserve"> </v>
      </c>
      <c r="Q44" s="198" t="str">
        <f>IF(ISERR(FIND(Q$4,NieStac!$R58))=FALSE(),IF(ISERR(FIND(CONCATENATE(Q$4,"+"),NieStac!$R58))=FALSE(),IF(ISERR(FIND(CONCATENATE(Q$4,"++"),NieStac!$R58))=FALSE(),IF(ISERR(FIND(CONCATENATE(Q$4,"+++"),NieStac!$R58))=FALSE(),"+++","++"),"+")," ")," ")</f>
        <v xml:space="preserve"> </v>
      </c>
      <c r="R44" s="198" t="str">
        <f>IF(ISERR(FIND(R$4,NieStac!$R58))=FALSE(),IF(ISERR(FIND(CONCATENATE(R$4,"+"),NieStac!$R58))=FALSE(),IF(ISERR(FIND(CONCATENATE(R$4,"++"),NieStac!$R58))=FALSE(),IF(ISERR(FIND(CONCATENATE(R$4,"+++"),NieStac!$R58))=FALSE(),"+++","++"),"+")," ")," ")</f>
        <v xml:space="preserve"> </v>
      </c>
      <c r="S44" s="198" t="str">
        <f>IF(ISERR(FIND(S$4,NieStac!$R58))=FALSE(),IF(ISERR(FIND(CONCATENATE(S$4,"+"),NieStac!$R58))=FALSE(),IF(ISERR(FIND(CONCATENATE(S$4,"++"),NieStac!$R58))=FALSE(),IF(ISERR(FIND(CONCATENATE(S$4,"+++"),NieStac!$R58))=FALSE(),"+++","++"),"+")," ")," ")</f>
        <v xml:space="preserve"> </v>
      </c>
      <c r="T44" s="198"/>
      <c r="U44" s="198" t="str">
        <f>IF(ISERR(FIND(U$4,NieStac!$S57))=FALSE(),IF(ISERR(FIND(CONCATENATE(U$4,"+"),NieStac!$S57))=FALSE(),IF(ISERR(FIND(CONCATENATE(U$4,"++"),NieStac!$S57))=FALSE(),IF(ISERR(FIND(CONCATENATE(U$4,"+++"),NieStac!$S57))=FALSE(),"+++","++"),"+")," ")," ")</f>
        <v xml:space="preserve"> </v>
      </c>
      <c r="V44" s="198" t="str">
        <f>IF(ISERR(FIND(V$4,NieStac!$S57))=FALSE(),IF(ISERR(FIND(CONCATENATE(V$4,"+"),NieStac!$S57))=FALSE(),IF(ISERR(FIND(CONCATENATE(V$4,"++"),NieStac!$S57))=FALSE(),IF(ISERR(FIND(CONCATENATE(V$4,"+++"),NieStac!$S57))=FALSE(),"+++","++"),"+")," ")," ")</f>
        <v xml:space="preserve"> </v>
      </c>
      <c r="W44" s="198" t="str">
        <f>IF(ISERR(FIND(W$4,NieStac!$S57))=FALSE(),IF(ISERR(FIND(CONCATENATE(W$4,"+"),NieStac!$S57))=FALSE(),IF(ISERR(FIND(CONCATENATE(W$4,"++"),NieStac!$S57))=FALSE(),IF(ISERR(FIND(CONCATENATE(W$4,"+++"),NieStac!$S57))=FALSE(),"+++","++"),"+")," ")," ")</f>
        <v xml:space="preserve"> </v>
      </c>
      <c r="X44" s="198" t="str">
        <f>IF(ISERR(FIND(X$4,NieStac!$S57))=FALSE(),IF(ISERR(FIND(CONCATENATE(X$4,"+"),NieStac!$S57))=FALSE(),IF(ISERR(FIND(CONCATENATE(X$4,"++"),NieStac!$S57))=FALSE(),IF(ISERR(FIND(CONCATENATE(X$4,"+++"),NieStac!$S57))=FALSE(),"+++","++"),"+")," ")," ")</f>
        <v xml:space="preserve"> </v>
      </c>
      <c r="Y44" s="198" t="str">
        <f>IF(ISERR(FIND(Y$4,NieStac!$S57))=FALSE(),IF(ISERR(FIND(CONCATENATE(Y$4,"+"),NieStac!$S57))=FALSE(),IF(ISERR(FIND(CONCATENATE(Y$4,"++"),NieStac!$S57))=FALSE(),IF(ISERR(FIND(CONCATENATE(Y$4,"+++"),NieStac!$S57))=FALSE(),"+++","++"),"+")," ")," ")</f>
        <v xml:space="preserve"> </v>
      </c>
      <c r="Z44" s="198" t="str">
        <f>IF(ISERR(FIND(Z$4,NieStac!$S57))=FALSE(),IF(ISERR(FIND(CONCATENATE(Z$4,"+"),NieStac!$S57))=FALSE(),IF(ISERR(FIND(CONCATENATE(Z$4,"++"),NieStac!$S57))=FALSE(),IF(ISERR(FIND(CONCATENATE(Z$4,"+++"),NieStac!$S57))=FALSE(),"+++","++"),"+")," ")," ")</f>
        <v xml:space="preserve"> </v>
      </c>
      <c r="AA44" s="198" t="str">
        <f>IF(ISERR(FIND(AA$4,NieStac!$S57))=FALSE(),IF(ISERR(FIND(CONCATENATE(AA$4,"+"),NieStac!$S57))=FALSE(),IF(ISERR(FIND(CONCATENATE(AA$4,"++"),NieStac!$S57))=FALSE(),IF(ISERR(FIND(CONCATENATE(AA$4,"+++"),NieStac!$S57))=FALSE(),"+++","++"),"+")," ")," ")</f>
        <v xml:space="preserve"> </v>
      </c>
      <c r="AB44" s="198" t="str">
        <f>IF(ISERR(FIND(AB$4,NieStac!$S57))=FALSE(),IF(ISERR(FIND(CONCATENATE(AB$4,"+"),NieStac!$S57))=FALSE(),IF(ISERR(FIND(CONCATENATE(AB$4,"++"),NieStac!$S57))=FALSE(),IF(ISERR(FIND(CONCATENATE(AB$4,"+++"),NieStac!$S57))=FALSE(),"+++","++"),"+")," ")," ")</f>
        <v xml:space="preserve"> </v>
      </c>
      <c r="AC44" s="198" t="str">
        <f>IF(ISERR(FIND(AC$4,NieStac!$S57))=FALSE(),IF(ISERR(FIND(CONCATENATE(AC$4,"+"),NieStac!$S57))=FALSE(),IF(ISERR(FIND(CONCATENATE(AC$4,"++"),NieStac!$S57))=FALSE(),IF(ISERR(FIND(CONCATENATE(AC$4,"+++"),NieStac!$S57))=FALSE(),"+++","++"),"+")," ")," ")</f>
        <v xml:space="preserve"> </v>
      </c>
      <c r="AD44" s="198" t="str">
        <f>IF(ISERR(FIND(AD$4,NieStac!$S57))=FALSE(),IF(ISERR(FIND(CONCATENATE(AD$4,"+"),NieStac!$S57))=FALSE(),IF(ISERR(FIND(CONCATENATE(AD$4,"++"),NieStac!$S57))=FALSE(),IF(ISERR(FIND(CONCATENATE(AD$4,"+++"),NieStac!$S57))=FALSE(),"+++","++"),"+")," ")," ")</f>
        <v xml:space="preserve"> </v>
      </c>
      <c r="AE44" s="198" t="str">
        <f>IF(ISERR(FIND(AE$4,NieStac!$S57))=FALSE(),IF(ISERR(FIND(CONCATENATE(AE$4,"+"),NieStac!$S57))=FALSE(),IF(ISERR(FIND(CONCATENATE(AE$4,"++"),NieStac!$S57))=FALSE(),IF(ISERR(FIND(CONCATENATE(AE$4,"+++"),NieStac!$S57))=FALSE(),"+++","++"),"+")," ")," ")</f>
        <v xml:space="preserve"> </v>
      </c>
      <c r="AF44" s="198" t="str">
        <f>IF(ISERR(FIND(AF$4,NieStac!$S57))=FALSE(),IF(ISERR(FIND(CONCATENATE(AF$4,"+"),NieStac!$S57))=FALSE(),IF(ISERR(FIND(CONCATENATE(AF$4,"++"),NieStac!$S57))=FALSE(),IF(ISERR(FIND(CONCATENATE(AF$4,"+++"),NieStac!$S57))=FALSE(),"+++","++"),"+")," ")," ")</f>
        <v xml:space="preserve"> </v>
      </c>
      <c r="AG44" s="198" t="str">
        <f>IF(ISERR(FIND(AG$4,NieStac!$S57))=FALSE(),IF(ISERR(FIND(CONCATENATE(AG$4,"+"),NieStac!$S57))=FALSE(),IF(ISERR(FIND(CONCATENATE(AG$4,"++"),NieStac!$S57))=FALSE(),IF(ISERR(FIND(CONCATENATE(AG$4,"+++"),NieStac!$S57))=FALSE(),"+++","++"),"+")," ")," ")</f>
        <v xml:space="preserve"> </v>
      </c>
      <c r="AH44" s="198" t="str">
        <f>IF(ISERR(FIND(AH$4,NieStac!$S57))=FALSE(),IF(ISERR(FIND(CONCATENATE(AH$4,"+"),NieStac!$S57))=FALSE(),IF(ISERR(FIND(CONCATENATE(AH$4,"++"),NieStac!$S57))=FALSE(),IF(ISERR(FIND(CONCATENATE(AH$4,"+++"),NieStac!$S57))=FALSE(),"+++","++"),"+")," ")," ")</f>
        <v xml:space="preserve"> </v>
      </c>
      <c r="AI44" s="198" t="str">
        <f>IF(ISERR(FIND(AI$4,NieStac!$S57))=FALSE(),IF(ISERR(FIND(CONCATENATE(AI$4,"+"),NieStac!$S57))=FALSE(),IF(ISERR(FIND(CONCATENATE(AI$4,"++"),NieStac!$S57))=FALSE(),IF(ISERR(FIND(CONCATENATE(AI$4,"+++"),NieStac!$S57))=FALSE(),"+++","++"),"+")," ")," ")</f>
        <v xml:space="preserve"> </v>
      </c>
      <c r="AJ44" s="198" t="str">
        <f>IF(ISERR(FIND(AJ$4,NieStac!$S57))=FALSE(),IF(ISERR(FIND(CONCATENATE(AJ$4,"+"),NieStac!$S57))=FALSE(),IF(ISERR(FIND(CONCATENATE(AJ$4,"++"),NieStac!$S57))=FALSE(),IF(ISERR(FIND(CONCATENATE(AJ$4,"+++"),NieStac!$S57))=FALSE(),"+++","++"),"+")," ")," ")</f>
        <v xml:space="preserve"> </v>
      </c>
      <c r="AK44" s="198" t="str">
        <f>IF(ISERR(FIND(AK$4,NieStac!$S57))=FALSE(),IF(ISERR(FIND(CONCATENATE(AK$4,"+"),NieStac!$S57))=FALSE(),IF(ISERR(FIND(CONCATENATE(AK$4,"++"),NieStac!$S57))=FALSE(),IF(ISERR(FIND(CONCATENATE(AK$4,"+++"),NieStac!$S57))=FALSE(),"+++","++"),"+")," ")," ")</f>
        <v xml:space="preserve"> </v>
      </c>
      <c r="AL44" s="198" t="str">
        <f>IF(ISERR(FIND(AL$4,NieStac!$S57))=FALSE(),IF(ISERR(FIND(CONCATENATE(AL$4,"+"),NieStac!$S57))=FALSE(),IF(ISERR(FIND(CONCATENATE(AL$4,"++"),NieStac!$S57))=FALSE(),IF(ISERR(FIND(CONCATENATE(AL$4,"+++"),NieStac!$S57))=FALSE(),"+++","++"),"+")," ")," ")</f>
        <v xml:space="preserve"> </v>
      </c>
      <c r="AM44" s="198" t="str">
        <f>IF(ISERR(FIND(AM$4,NieStac!$S57))=FALSE(),IF(ISERR(FIND(CONCATENATE(AM$4,"+"),NieStac!$S57))=FALSE(),IF(ISERR(FIND(CONCATENATE(AM$4,"++"),NieStac!$S57))=FALSE(),IF(ISERR(FIND(CONCATENATE(AM$4,"+++"),NieStac!$S57))=FALSE(),"+++","++"),"+")," ")," ")</f>
        <v xml:space="preserve"> </v>
      </c>
      <c r="AN44" s="198" t="str">
        <f>IF(ISERR(FIND(AN$4,NieStac!$S57))=FALSE(),IF(ISERR(FIND(CONCATENATE(AN$4,"+"),NieStac!$S57))=FALSE(),IF(ISERR(FIND(CONCATENATE(AN$4,"++"),NieStac!$S57))=FALSE(),IF(ISERR(FIND(CONCATENATE(AN$4,"+++"),NieStac!$S57))=FALSE(),"+++","++"),"+")," ")," ")</f>
        <v xml:space="preserve"> </v>
      </c>
      <c r="AO44" s="198" t="str">
        <f>IF(ISERR(FIND(AO$4,NieStac!$S57))=FALSE(),IF(ISERR(FIND(CONCATENATE(AO$4,"+"),NieStac!$S57))=FALSE(),IF(ISERR(FIND(CONCATENATE(AO$4,"++"),NieStac!$S57))=FALSE(),IF(ISERR(FIND(CONCATENATE(AO$4,"+++"),NieStac!$S57))=FALSE(),"+++","++"),"+")," ")," ")</f>
        <v xml:space="preserve"> </v>
      </c>
      <c r="AP44" s="198" t="str">
        <f>IF(ISERR(FIND(AP$4,NieStac!$S57))=FALSE(),IF(ISERR(FIND(CONCATENATE(AP$4,"+"),NieStac!$S57))=FALSE(),IF(ISERR(FIND(CONCATENATE(AP$4,"++"),NieStac!$S57))=FALSE(),IF(ISERR(FIND(CONCATENATE(AP$4,"+++"),NieStac!$S57))=FALSE(),"+++","++"),"+")," ")," ")</f>
        <v xml:space="preserve"> </v>
      </c>
      <c r="AQ44" s="198" t="str">
        <f>IF(ISERR(FIND(AQ$4,NieStac!$S57))=FALSE(),IF(ISERR(FIND(CONCATENATE(AQ$4,"+"),NieStac!$S57))=FALSE(),IF(ISERR(FIND(CONCATENATE(AQ$4,"++"),NieStac!$S57))=FALSE(),IF(ISERR(FIND(CONCATENATE(AQ$4,"+++"),NieStac!$S57))=FALSE(),"+++","++"),"+")," ")," ")</f>
        <v xml:space="preserve"> </v>
      </c>
      <c r="AR44" s="198" t="str">
        <f>IF(ISERR(FIND(AR$4,NieStac!$S57))=FALSE(),IF(ISERR(FIND(CONCATENATE(AR$4,"+"),NieStac!$S57))=FALSE(),IF(ISERR(FIND(CONCATENATE(AR$4,"++"),NieStac!$S57))=FALSE(),IF(ISERR(FIND(CONCATENATE(AR$4,"+++"),NieStac!$S57))=FALSE(),"+++","++"),"+")," ")," ")</f>
        <v xml:space="preserve"> </v>
      </c>
      <c r="AS44" s="198" t="str">
        <f>IF(ISERR(FIND(AS$4,NieStac!$S57))=FALSE(),IF(ISERR(FIND(CONCATENATE(AS$4,"+"),NieStac!$S57))=FALSE(),IF(ISERR(FIND(CONCATENATE(AS$4,"++"),NieStac!$S57))=FALSE(),IF(ISERR(FIND(CONCATENATE(AS$4,"+++"),NieStac!$S57))=FALSE(),"+++","++"),"+")," ")," ")</f>
        <v xml:space="preserve"> </v>
      </c>
      <c r="AT44" s="198" t="str">
        <f>IF(ISERR(FIND(AT$4,NieStac!$S57))=FALSE(),IF(ISERR(FIND(CONCATENATE(AT$4,"+"),NieStac!$S57))=FALSE(),IF(ISERR(FIND(CONCATENATE(AT$4,"++"),NieStac!$S57))=FALSE(),IF(ISERR(FIND(CONCATENATE(AT$4,"+++"),NieStac!$S57))=FALSE(),"+++","++"),"+")," ")," ")</f>
        <v xml:space="preserve"> </v>
      </c>
      <c r="AU44" s="198" t="str">
        <f>IF(ISERR(FIND(AU$4,NieStac!$S57))=FALSE(),IF(ISERR(FIND(CONCATENATE(AU$4,"+"),NieStac!$S57))=FALSE(),IF(ISERR(FIND(CONCATENATE(AU$4,"++"),NieStac!$S57))=FALSE(),IF(ISERR(FIND(CONCATENATE(AU$4,"+++"),NieStac!$S57))=FALSE(),"+++","++"),"+")," ")," ")</f>
        <v xml:space="preserve"> </v>
      </c>
      <c r="AV44" s="198"/>
      <c r="AW44" s="198" t="str">
        <f t="shared" ref="AW44:BB44" si="2">IF(ISERR(FIND(AW$4,#REF!))=FALSE(),IF(ISERR(FIND(CONCATENATE(AW$4,"+"),#REF!))=FALSE(),IF(ISERR(FIND(CONCATENATE(AW$4,"++"),#REF!))=FALSE(),IF(ISERR(FIND(CONCATENATE(AW$4,"+++"),#REF!))=FALSE(),"+++","++"),"+"),"-"),"-")</f>
        <v>-</v>
      </c>
      <c r="AX44" s="198" t="str">
        <f t="shared" si="2"/>
        <v>-</v>
      </c>
      <c r="AY44" s="198" t="str">
        <f t="shared" si="2"/>
        <v>-</v>
      </c>
      <c r="AZ44" s="198" t="str">
        <f t="shared" si="2"/>
        <v>-</v>
      </c>
      <c r="BA44" s="198" t="str">
        <f t="shared" si="2"/>
        <v>-</v>
      </c>
      <c r="BB44" s="198" t="str">
        <f t="shared" si="2"/>
        <v>-</v>
      </c>
    </row>
    <row r="45" spans="1:54" ht="15.75" hidden="1" customHeight="1">
      <c r="A45" s="197" t="e">
        <f t="shared" si="0"/>
        <v>#REF!</v>
      </c>
      <c r="B45" s="198" t="str">
        <f>IF(ISERR(FIND(B$4,NieStac!$R59))=FALSE(),IF(ISERR(FIND(CONCATENATE(B$4,"+"),NieStac!$R59))=FALSE(),IF(ISERR(FIND(CONCATENATE(B$4,"++"),NieStac!$R59))=FALSE(),IF(ISERR(FIND(CONCATENATE(B$4,"+++"),NieStac!$R59))=FALSE(),"+++","++"),"+")," ")," ")</f>
        <v xml:space="preserve"> </v>
      </c>
      <c r="C45" s="198" t="str">
        <f>IF(ISERR(FIND(C$4,NieStac!$R59))=FALSE(),IF(ISERR(FIND(CONCATENATE(C$4,"+"),NieStac!$R59))=FALSE(),IF(ISERR(FIND(CONCATENATE(C$4,"++"),NieStac!$R59))=FALSE(),IF(ISERR(FIND(CONCATENATE(C$4,"+++"),NieStac!$R59))=FALSE(),"+++","++"),"+")," ")," ")</f>
        <v xml:space="preserve"> </v>
      </c>
      <c r="D45" s="198" t="str">
        <f>IF(ISERR(FIND(D$4,NieStac!$R59))=FALSE(),IF(ISERR(FIND(CONCATENATE(D$4,"+"),NieStac!$R59))=FALSE(),IF(ISERR(FIND(CONCATENATE(D$4,"++"),NieStac!$R59))=FALSE(),IF(ISERR(FIND(CONCATENATE(D$4,"+++"),NieStac!$R59))=FALSE(),"+++","++"),"+")," ")," ")</f>
        <v xml:space="preserve"> </v>
      </c>
      <c r="E45" s="198" t="str">
        <f>IF(ISERR(FIND(E$4,NieStac!$R59))=FALSE(),IF(ISERR(FIND(CONCATENATE(E$4,"+"),NieStac!$R59))=FALSE(),IF(ISERR(FIND(CONCATENATE(E$4,"++"),NieStac!$R59))=FALSE(),IF(ISERR(FIND(CONCATENATE(E$4,"+++"),NieStac!$R59))=FALSE(),"+++","++"),"+")," ")," ")</f>
        <v xml:space="preserve"> </v>
      </c>
      <c r="F45" s="198" t="str">
        <f>IF(ISERR(FIND(F$4,NieStac!$R59))=FALSE(),IF(ISERR(FIND(CONCATENATE(F$4,"+"),NieStac!$R59))=FALSE(),IF(ISERR(FIND(CONCATENATE(F$4,"++"),NieStac!$R59))=FALSE(),IF(ISERR(FIND(CONCATENATE(F$4,"+++"),NieStac!$R59))=FALSE(),"+++","++"),"+")," ")," ")</f>
        <v xml:space="preserve"> </v>
      </c>
      <c r="G45" s="198" t="str">
        <f>IF(ISERR(FIND(G$4,NieStac!$R59))=FALSE(),IF(ISERR(FIND(CONCATENATE(G$4,"+"),NieStac!$R59))=FALSE(),IF(ISERR(FIND(CONCATENATE(G$4,"++"),NieStac!$R59))=FALSE(),IF(ISERR(FIND(CONCATENATE(G$4,"+++"),NieStac!$R59))=FALSE(),"+++","++"),"+")," ")," ")</f>
        <v xml:space="preserve"> </v>
      </c>
      <c r="H45" s="198" t="str">
        <f>IF(ISERR(FIND(H$4,NieStac!$R59))=FALSE(),IF(ISERR(FIND(CONCATENATE(H$4,"+"),NieStac!$R59))=FALSE(),IF(ISERR(FIND(CONCATENATE(H$4,"++"),NieStac!$R59))=FALSE(),IF(ISERR(FIND(CONCATENATE(H$4,"+++"),NieStac!$R59))=FALSE(),"+++","++"),"+")," ")," ")</f>
        <v xml:space="preserve"> </v>
      </c>
      <c r="I45" s="198" t="str">
        <f>IF(ISERR(FIND(I$4,NieStac!$R59))=FALSE(),IF(ISERR(FIND(CONCATENATE(I$4,"+"),NieStac!$R59))=FALSE(),IF(ISERR(FIND(CONCATENATE(I$4,"++"),NieStac!$R59))=FALSE(),IF(ISERR(FIND(CONCATENATE(I$4,"+++"),NieStac!$R59))=FALSE(),"+++","++"),"+")," ")," ")</f>
        <v xml:space="preserve"> </v>
      </c>
      <c r="J45" s="198" t="str">
        <f>IF(ISERR(FIND(J$4,NieStac!$R59))=FALSE(),IF(ISERR(FIND(CONCATENATE(J$4,"+"),NieStac!$R59))=FALSE(),IF(ISERR(FIND(CONCATENATE(J$4,"++"),NieStac!$R59))=FALSE(),IF(ISERR(FIND(CONCATENATE(J$4,"+++"),NieStac!$R59))=FALSE(),"+++","++"),"+")," ")," ")</f>
        <v xml:space="preserve"> </v>
      </c>
      <c r="K45" s="198" t="str">
        <f>IF(ISERR(FIND(K$4,NieStac!$R59))=FALSE(),IF(ISERR(FIND(CONCATENATE(K$4,"+"),NieStac!$R59))=FALSE(),IF(ISERR(FIND(CONCATENATE(K$4,"++"),NieStac!$R59))=FALSE(),IF(ISERR(FIND(CONCATENATE(K$4,"+++"),NieStac!$R59))=FALSE(),"+++","++"),"+")," ")," ")</f>
        <v xml:space="preserve"> </v>
      </c>
      <c r="L45" s="198" t="str">
        <f>IF(ISERR(FIND(L$4,NieStac!$R59))=FALSE(),IF(ISERR(FIND(CONCATENATE(L$4,"+"),NieStac!$R59))=FALSE(),IF(ISERR(FIND(CONCATENATE(L$4,"++"),NieStac!$R59))=FALSE(),IF(ISERR(FIND(CONCATENATE(L$4,"+++"),NieStac!$R59))=FALSE(),"+++","++"),"+")," ")," ")</f>
        <v xml:space="preserve"> </v>
      </c>
      <c r="M45" s="198" t="str">
        <f>IF(ISERR(FIND(M$4,NieStac!$R59))=FALSE(),IF(ISERR(FIND(CONCATENATE(M$4,"+"),NieStac!$R59))=FALSE(),IF(ISERR(FIND(CONCATENATE(M$4,"++"),NieStac!$R59))=FALSE(),IF(ISERR(FIND(CONCATENATE(M$4,"+++"),NieStac!$R59))=FALSE(),"+++","++"),"+")," ")," ")</f>
        <v xml:space="preserve"> </v>
      </c>
      <c r="N45" s="198" t="str">
        <f>IF(ISERR(FIND(N$4,NieStac!$R59))=FALSE(),IF(ISERR(FIND(CONCATENATE(N$4,"+"),NieStac!$R59))=FALSE(),IF(ISERR(FIND(CONCATENATE(N$4,"++"),NieStac!$R59))=FALSE(),IF(ISERR(FIND(CONCATENATE(N$4,"+++"),NieStac!$R59))=FALSE(),"+++","++"),"+")," ")," ")</f>
        <v xml:space="preserve"> </v>
      </c>
      <c r="O45" s="198" t="str">
        <f>IF(ISERR(FIND(O$4,NieStac!$R59))=FALSE(),IF(ISERR(FIND(CONCATENATE(O$4,"+"),NieStac!$R59))=FALSE(),IF(ISERR(FIND(CONCATENATE(O$4,"++"),NieStac!$R59))=FALSE(),IF(ISERR(FIND(CONCATENATE(O$4,"+++"),NieStac!$R59))=FALSE(),"+++","++"),"+")," ")," ")</f>
        <v xml:space="preserve"> </v>
      </c>
      <c r="P45" s="198" t="str">
        <f>IF(ISERR(FIND(P$4,NieStac!$R59))=FALSE(),IF(ISERR(FIND(CONCATENATE(P$4,"+"),NieStac!$R59))=FALSE(),IF(ISERR(FIND(CONCATENATE(P$4,"++"),NieStac!$R59))=FALSE(),IF(ISERR(FIND(CONCATENATE(P$4,"+++"),NieStac!$R59))=FALSE(),"+++","++"),"+")," ")," ")</f>
        <v xml:space="preserve"> </v>
      </c>
      <c r="Q45" s="198" t="str">
        <f>IF(ISERR(FIND(Q$4,NieStac!$R59))=FALSE(),IF(ISERR(FIND(CONCATENATE(Q$4,"+"),NieStac!$R59))=FALSE(),IF(ISERR(FIND(CONCATENATE(Q$4,"++"),NieStac!$R59))=FALSE(),IF(ISERR(FIND(CONCATENATE(Q$4,"+++"),NieStac!$R59))=FALSE(),"+++","++"),"+")," ")," ")</f>
        <v xml:space="preserve"> </v>
      </c>
      <c r="R45" s="198" t="str">
        <f>IF(ISERR(FIND(R$4,NieStac!$R59))=FALSE(),IF(ISERR(FIND(CONCATENATE(R$4,"+"),NieStac!$R59))=FALSE(),IF(ISERR(FIND(CONCATENATE(R$4,"++"),NieStac!$R59))=FALSE(),IF(ISERR(FIND(CONCATENATE(R$4,"+++"),NieStac!$R59))=FALSE(),"+++","++"),"+")," ")," ")</f>
        <v xml:space="preserve"> </v>
      </c>
      <c r="S45" s="198" t="str">
        <f>IF(ISERR(FIND(S$4,NieStac!$R59))=FALSE(),IF(ISERR(FIND(CONCATENATE(S$4,"+"),NieStac!$R59))=FALSE(),IF(ISERR(FIND(CONCATENATE(S$4,"++"),NieStac!$R59))=FALSE(),IF(ISERR(FIND(CONCATENATE(S$4,"+++"),NieStac!$R59))=FALSE(),"+++","++"),"+")," ")," ")</f>
        <v xml:space="preserve"> </v>
      </c>
      <c r="T45" s="198"/>
      <c r="U45" s="198" t="str">
        <f>IF(ISERR(FIND(U$4,NieStac!$S58))=FALSE(),IF(ISERR(FIND(CONCATENATE(U$4,"+"),NieStac!$S58))=FALSE(),IF(ISERR(FIND(CONCATENATE(U$4,"++"),NieStac!$S58))=FALSE(),IF(ISERR(FIND(CONCATENATE(U$4,"+++"),NieStac!$S58))=FALSE(),"+++","++"),"+")," ")," ")</f>
        <v xml:space="preserve"> </v>
      </c>
      <c r="V45" s="198" t="str">
        <f>IF(ISERR(FIND(V$4,NieStac!$S58))=FALSE(),IF(ISERR(FIND(CONCATENATE(V$4,"+"),NieStac!$S58))=FALSE(),IF(ISERR(FIND(CONCATENATE(V$4,"++"),NieStac!$S58))=FALSE(),IF(ISERR(FIND(CONCATENATE(V$4,"+++"),NieStac!$S58))=FALSE(),"+++","++"),"+")," ")," ")</f>
        <v xml:space="preserve"> </v>
      </c>
      <c r="W45" s="198" t="str">
        <f>IF(ISERR(FIND(W$4,NieStac!$S58))=FALSE(),IF(ISERR(FIND(CONCATENATE(W$4,"+"),NieStac!$S58))=FALSE(),IF(ISERR(FIND(CONCATENATE(W$4,"++"),NieStac!$S58))=FALSE(),IF(ISERR(FIND(CONCATENATE(W$4,"+++"),NieStac!$S58))=FALSE(),"+++","++"),"+")," ")," ")</f>
        <v xml:space="preserve"> </v>
      </c>
      <c r="X45" s="198" t="str">
        <f>IF(ISERR(FIND(X$4,NieStac!$S58))=FALSE(),IF(ISERR(FIND(CONCATENATE(X$4,"+"),NieStac!$S58))=FALSE(),IF(ISERR(FIND(CONCATENATE(X$4,"++"),NieStac!$S58))=FALSE(),IF(ISERR(FIND(CONCATENATE(X$4,"+++"),NieStac!$S58))=FALSE(),"+++","++"),"+")," ")," ")</f>
        <v xml:space="preserve"> </v>
      </c>
      <c r="Y45" s="198" t="str">
        <f>IF(ISERR(FIND(Y$4,NieStac!$S58))=FALSE(),IF(ISERR(FIND(CONCATENATE(Y$4,"+"),NieStac!$S58))=FALSE(),IF(ISERR(FIND(CONCATENATE(Y$4,"++"),NieStac!$S58))=FALSE(),IF(ISERR(FIND(CONCATENATE(Y$4,"+++"),NieStac!$S58))=FALSE(),"+++","++"),"+")," ")," ")</f>
        <v xml:space="preserve"> </v>
      </c>
      <c r="Z45" s="198" t="str">
        <f>IF(ISERR(FIND(Z$4,NieStac!$S58))=FALSE(),IF(ISERR(FIND(CONCATENATE(Z$4,"+"),NieStac!$S58))=FALSE(),IF(ISERR(FIND(CONCATENATE(Z$4,"++"),NieStac!$S58))=FALSE(),IF(ISERR(FIND(CONCATENATE(Z$4,"+++"),NieStac!$S58))=FALSE(),"+++","++"),"+")," ")," ")</f>
        <v xml:space="preserve"> </v>
      </c>
      <c r="AA45" s="198" t="str">
        <f>IF(ISERR(FIND(AA$4,NieStac!$S58))=FALSE(),IF(ISERR(FIND(CONCATENATE(AA$4,"+"),NieStac!$S58))=FALSE(),IF(ISERR(FIND(CONCATENATE(AA$4,"++"),NieStac!$S58))=FALSE(),IF(ISERR(FIND(CONCATENATE(AA$4,"+++"),NieStac!$S58))=FALSE(),"+++","++"),"+")," ")," ")</f>
        <v xml:space="preserve"> </v>
      </c>
      <c r="AB45" s="198" t="str">
        <f>IF(ISERR(FIND(AB$4,NieStac!$S58))=FALSE(),IF(ISERR(FIND(CONCATENATE(AB$4,"+"),NieStac!$S58))=FALSE(),IF(ISERR(FIND(CONCATENATE(AB$4,"++"),NieStac!$S58))=FALSE(),IF(ISERR(FIND(CONCATENATE(AB$4,"+++"),NieStac!$S58))=FALSE(),"+++","++"),"+")," ")," ")</f>
        <v xml:space="preserve"> </v>
      </c>
      <c r="AC45" s="198" t="str">
        <f>IF(ISERR(FIND(AC$4,NieStac!$S58))=FALSE(),IF(ISERR(FIND(CONCATENATE(AC$4,"+"),NieStac!$S58))=FALSE(),IF(ISERR(FIND(CONCATENATE(AC$4,"++"),NieStac!$S58))=FALSE(),IF(ISERR(FIND(CONCATENATE(AC$4,"+++"),NieStac!$S58))=FALSE(),"+++","++"),"+")," ")," ")</f>
        <v xml:space="preserve"> </v>
      </c>
      <c r="AD45" s="198" t="str">
        <f>IF(ISERR(FIND(AD$4,NieStac!$S58))=FALSE(),IF(ISERR(FIND(CONCATENATE(AD$4,"+"),NieStac!$S58))=FALSE(),IF(ISERR(FIND(CONCATENATE(AD$4,"++"),NieStac!$S58))=FALSE(),IF(ISERR(FIND(CONCATENATE(AD$4,"+++"),NieStac!$S58))=FALSE(),"+++","++"),"+")," ")," ")</f>
        <v xml:space="preserve"> </v>
      </c>
      <c r="AE45" s="198" t="str">
        <f>IF(ISERR(FIND(AE$4,NieStac!$S58))=FALSE(),IF(ISERR(FIND(CONCATENATE(AE$4,"+"),NieStac!$S58))=FALSE(),IF(ISERR(FIND(CONCATENATE(AE$4,"++"),NieStac!$S58))=FALSE(),IF(ISERR(FIND(CONCATENATE(AE$4,"+++"),NieStac!$S58))=FALSE(),"+++","++"),"+")," ")," ")</f>
        <v xml:space="preserve"> </v>
      </c>
      <c r="AF45" s="198" t="str">
        <f>IF(ISERR(FIND(AF$4,NieStac!$S58))=FALSE(),IF(ISERR(FIND(CONCATENATE(AF$4,"+"),NieStac!$S58))=FALSE(),IF(ISERR(FIND(CONCATENATE(AF$4,"++"),NieStac!$S58))=FALSE(),IF(ISERR(FIND(CONCATENATE(AF$4,"+++"),NieStac!$S58))=FALSE(),"+++","++"),"+")," ")," ")</f>
        <v xml:space="preserve"> </v>
      </c>
      <c r="AG45" s="198" t="str">
        <f>IF(ISERR(FIND(AG$4,NieStac!$S58))=FALSE(),IF(ISERR(FIND(CONCATENATE(AG$4,"+"),NieStac!$S58))=FALSE(),IF(ISERR(FIND(CONCATENATE(AG$4,"++"),NieStac!$S58))=FALSE(),IF(ISERR(FIND(CONCATENATE(AG$4,"+++"),NieStac!$S58))=FALSE(),"+++","++"),"+")," ")," ")</f>
        <v xml:space="preserve"> </v>
      </c>
      <c r="AH45" s="198" t="str">
        <f>IF(ISERR(FIND(AH$4,NieStac!$S58))=FALSE(),IF(ISERR(FIND(CONCATENATE(AH$4,"+"),NieStac!$S58))=FALSE(),IF(ISERR(FIND(CONCATENATE(AH$4,"++"),NieStac!$S58))=FALSE(),IF(ISERR(FIND(CONCATENATE(AH$4,"+++"),NieStac!$S58))=FALSE(),"+++","++"),"+")," ")," ")</f>
        <v xml:space="preserve"> </v>
      </c>
      <c r="AI45" s="198" t="str">
        <f>IF(ISERR(FIND(AI$4,NieStac!$S58))=FALSE(),IF(ISERR(FIND(CONCATENATE(AI$4,"+"),NieStac!$S58))=FALSE(),IF(ISERR(FIND(CONCATENATE(AI$4,"++"),NieStac!$S58))=FALSE(),IF(ISERR(FIND(CONCATENATE(AI$4,"+++"),NieStac!$S58))=FALSE(),"+++","++"),"+")," ")," ")</f>
        <v xml:space="preserve"> </v>
      </c>
      <c r="AJ45" s="198" t="str">
        <f>IF(ISERR(FIND(AJ$4,NieStac!$S58))=FALSE(),IF(ISERR(FIND(CONCATENATE(AJ$4,"+"),NieStac!$S58))=FALSE(),IF(ISERR(FIND(CONCATENATE(AJ$4,"++"),NieStac!$S58))=FALSE(),IF(ISERR(FIND(CONCATENATE(AJ$4,"+++"),NieStac!$S58))=FALSE(),"+++","++"),"+")," ")," ")</f>
        <v xml:space="preserve"> </v>
      </c>
      <c r="AK45" s="198" t="str">
        <f>IF(ISERR(FIND(AK$4,NieStac!$S58))=FALSE(),IF(ISERR(FIND(CONCATENATE(AK$4,"+"),NieStac!$S58))=FALSE(),IF(ISERR(FIND(CONCATENATE(AK$4,"++"),NieStac!$S58))=FALSE(),IF(ISERR(FIND(CONCATENATE(AK$4,"+++"),NieStac!$S58))=FALSE(),"+++","++"),"+")," ")," ")</f>
        <v xml:space="preserve"> </v>
      </c>
      <c r="AL45" s="198" t="str">
        <f>IF(ISERR(FIND(AL$4,NieStac!$S58))=FALSE(),IF(ISERR(FIND(CONCATENATE(AL$4,"+"),NieStac!$S58))=FALSE(),IF(ISERR(FIND(CONCATENATE(AL$4,"++"),NieStac!$S58))=FALSE(),IF(ISERR(FIND(CONCATENATE(AL$4,"+++"),NieStac!$S58))=FALSE(),"+++","++"),"+")," ")," ")</f>
        <v xml:space="preserve"> </v>
      </c>
      <c r="AM45" s="198" t="str">
        <f>IF(ISERR(FIND(AM$4,NieStac!$S58))=FALSE(),IF(ISERR(FIND(CONCATENATE(AM$4,"+"),NieStac!$S58))=FALSE(),IF(ISERR(FIND(CONCATENATE(AM$4,"++"),NieStac!$S58))=FALSE(),IF(ISERR(FIND(CONCATENATE(AM$4,"+++"),NieStac!$S58))=FALSE(),"+++","++"),"+")," ")," ")</f>
        <v xml:space="preserve"> </v>
      </c>
      <c r="AN45" s="198" t="str">
        <f>IF(ISERR(FIND(AN$4,NieStac!$S58))=FALSE(),IF(ISERR(FIND(CONCATENATE(AN$4,"+"),NieStac!$S58))=FALSE(),IF(ISERR(FIND(CONCATENATE(AN$4,"++"),NieStac!$S58))=FALSE(),IF(ISERR(FIND(CONCATENATE(AN$4,"+++"),NieStac!$S58))=FALSE(),"+++","++"),"+")," ")," ")</f>
        <v xml:space="preserve"> </v>
      </c>
      <c r="AO45" s="198" t="str">
        <f>IF(ISERR(FIND(AO$4,NieStac!$S58))=FALSE(),IF(ISERR(FIND(CONCATENATE(AO$4,"+"),NieStac!$S58))=FALSE(),IF(ISERR(FIND(CONCATENATE(AO$4,"++"),NieStac!$S58))=FALSE(),IF(ISERR(FIND(CONCATENATE(AO$4,"+++"),NieStac!$S58))=FALSE(),"+++","++"),"+")," ")," ")</f>
        <v xml:space="preserve"> </v>
      </c>
      <c r="AP45" s="198" t="str">
        <f>IF(ISERR(FIND(AP$4,NieStac!$S58))=FALSE(),IF(ISERR(FIND(CONCATENATE(AP$4,"+"),NieStac!$S58))=FALSE(),IF(ISERR(FIND(CONCATENATE(AP$4,"++"),NieStac!$S58))=FALSE(),IF(ISERR(FIND(CONCATENATE(AP$4,"+++"),NieStac!$S58))=FALSE(),"+++","++"),"+")," ")," ")</f>
        <v xml:space="preserve"> </v>
      </c>
      <c r="AQ45" s="198" t="str">
        <f>IF(ISERR(FIND(AQ$4,NieStac!$S58))=FALSE(),IF(ISERR(FIND(CONCATENATE(AQ$4,"+"),NieStac!$S58))=FALSE(),IF(ISERR(FIND(CONCATENATE(AQ$4,"++"),NieStac!$S58))=FALSE(),IF(ISERR(FIND(CONCATENATE(AQ$4,"+++"),NieStac!$S58))=FALSE(),"+++","++"),"+")," ")," ")</f>
        <v xml:space="preserve"> </v>
      </c>
      <c r="AR45" s="198" t="str">
        <f>IF(ISERR(FIND(AR$4,NieStac!$S58))=FALSE(),IF(ISERR(FIND(CONCATENATE(AR$4,"+"),NieStac!$S58))=FALSE(),IF(ISERR(FIND(CONCATENATE(AR$4,"++"),NieStac!$S58))=FALSE(),IF(ISERR(FIND(CONCATENATE(AR$4,"+++"),NieStac!$S58))=FALSE(),"+++","++"),"+")," ")," ")</f>
        <v xml:space="preserve"> </v>
      </c>
      <c r="AS45" s="198" t="str">
        <f>IF(ISERR(FIND(AS$4,NieStac!$S58))=FALSE(),IF(ISERR(FIND(CONCATENATE(AS$4,"+"),NieStac!$S58))=FALSE(),IF(ISERR(FIND(CONCATENATE(AS$4,"++"),NieStac!$S58))=FALSE(),IF(ISERR(FIND(CONCATENATE(AS$4,"+++"),NieStac!$S58))=FALSE(),"+++","++"),"+")," ")," ")</f>
        <v xml:space="preserve"> </v>
      </c>
      <c r="AT45" s="198" t="str">
        <f>IF(ISERR(FIND(AT$4,NieStac!$S58))=FALSE(),IF(ISERR(FIND(CONCATENATE(AT$4,"+"),NieStac!$S58))=FALSE(),IF(ISERR(FIND(CONCATENATE(AT$4,"++"),NieStac!$S58))=FALSE(),IF(ISERR(FIND(CONCATENATE(AT$4,"+++"),NieStac!$S58))=FALSE(),"+++","++"),"+")," ")," ")</f>
        <v xml:space="preserve"> </v>
      </c>
      <c r="AU45" s="198" t="str">
        <f>IF(ISERR(FIND(AU$4,NieStac!$S58))=FALSE(),IF(ISERR(FIND(CONCATENATE(AU$4,"+"),NieStac!$S58))=FALSE(),IF(ISERR(FIND(CONCATENATE(AU$4,"++"),NieStac!$S58))=FALSE(),IF(ISERR(FIND(CONCATENATE(AU$4,"+++"),NieStac!$S58))=FALSE(),"+++","++"),"+")," ")," ")</f>
        <v xml:space="preserve"> </v>
      </c>
      <c r="AV45" s="198"/>
      <c r="AW45" s="198" t="str">
        <f t="shared" ref="AW45:BB45" si="3">IF(ISERR(FIND(AW$4,#REF!))=FALSE(),IF(ISERR(FIND(CONCATENATE(AW$4,"+"),#REF!))=FALSE(),IF(ISERR(FIND(CONCATENATE(AW$4,"++"),#REF!))=FALSE(),IF(ISERR(FIND(CONCATENATE(AW$4,"+++"),#REF!))=FALSE(),"+++","++"),"+"),"-"),"-")</f>
        <v>-</v>
      </c>
      <c r="AX45" s="198" t="str">
        <f t="shared" si="3"/>
        <v>-</v>
      </c>
      <c r="AY45" s="198" t="str">
        <f t="shared" si="3"/>
        <v>-</v>
      </c>
      <c r="AZ45" s="198" t="str">
        <f t="shared" si="3"/>
        <v>-</v>
      </c>
      <c r="BA45" s="198" t="str">
        <f t="shared" si="3"/>
        <v>-</v>
      </c>
      <c r="BB45" s="198" t="str">
        <f t="shared" si="3"/>
        <v>-</v>
      </c>
    </row>
    <row r="46" spans="1:54" ht="15.75" hidden="1" customHeight="1">
      <c r="A46" s="199"/>
      <c r="B46" s="198" t="str">
        <f>IF(ISERR(FIND(B$4,NieStac!$R60))=FALSE(),IF(ISERR(FIND(CONCATENATE(B$4,"+"),NieStac!$R60))=FALSE(),IF(ISERR(FIND(CONCATENATE(B$4,"++"),NieStac!$R60))=FALSE(),IF(ISERR(FIND(CONCATENATE(B$4,"+++"),NieStac!$R60))=FALSE(),"+++","++"),"+")," ")," ")</f>
        <v xml:space="preserve"> </v>
      </c>
      <c r="C46" s="198" t="str">
        <f>IF(ISERR(FIND(C$4,NieStac!$R60))=FALSE(),IF(ISERR(FIND(CONCATENATE(C$4,"+"),NieStac!$R60))=FALSE(),IF(ISERR(FIND(CONCATENATE(C$4,"++"),NieStac!$R60))=FALSE(),IF(ISERR(FIND(CONCATENATE(C$4,"+++"),NieStac!$R60))=FALSE(),"+++","++"),"+")," ")," ")</f>
        <v xml:space="preserve"> </v>
      </c>
      <c r="D46" s="198" t="str">
        <f>IF(ISERR(FIND(D$4,NieStac!$R60))=FALSE(),IF(ISERR(FIND(CONCATENATE(D$4,"+"),NieStac!$R60))=FALSE(),IF(ISERR(FIND(CONCATENATE(D$4,"++"),NieStac!$R60))=FALSE(),IF(ISERR(FIND(CONCATENATE(D$4,"+++"),NieStac!$R60))=FALSE(),"+++","++"),"+")," ")," ")</f>
        <v xml:space="preserve"> </v>
      </c>
      <c r="E46" s="198" t="str">
        <f>IF(ISERR(FIND(E$4,NieStac!$R60))=FALSE(),IF(ISERR(FIND(CONCATENATE(E$4,"+"),NieStac!$R60))=FALSE(),IF(ISERR(FIND(CONCATENATE(E$4,"++"),NieStac!$R60))=FALSE(),IF(ISERR(FIND(CONCATENATE(E$4,"+++"),NieStac!$R60))=FALSE(),"+++","++"),"+")," ")," ")</f>
        <v xml:space="preserve"> </v>
      </c>
      <c r="F46" s="198" t="str">
        <f>IF(ISERR(FIND(F$4,NieStac!$R60))=FALSE(),IF(ISERR(FIND(CONCATENATE(F$4,"+"),NieStac!$R60))=FALSE(),IF(ISERR(FIND(CONCATENATE(F$4,"++"),NieStac!$R60))=FALSE(),IF(ISERR(FIND(CONCATENATE(F$4,"+++"),NieStac!$R60))=FALSE(),"+++","++"),"+")," ")," ")</f>
        <v xml:space="preserve"> </v>
      </c>
      <c r="G46" s="198" t="str">
        <f>IF(ISERR(FIND(G$4,NieStac!$R60))=FALSE(),IF(ISERR(FIND(CONCATENATE(G$4,"+"),NieStac!$R60))=FALSE(),IF(ISERR(FIND(CONCATENATE(G$4,"++"),NieStac!$R60))=FALSE(),IF(ISERR(FIND(CONCATENATE(G$4,"+++"),NieStac!$R60))=FALSE(),"+++","++"),"+")," ")," ")</f>
        <v xml:space="preserve"> </v>
      </c>
      <c r="H46" s="198" t="str">
        <f>IF(ISERR(FIND(H$4,NieStac!$R60))=FALSE(),IF(ISERR(FIND(CONCATENATE(H$4,"+"),NieStac!$R60))=FALSE(),IF(ISERR(FIND(CONCATENATE(H$4,"++"),NieStac!$R60))=FALSE(),IF(ISERR(FIND(CONCATENATE(H$4,"+++"),NieStac!$R60))=FALSE(),"+++","++"),"+")," ")," ")</f>
        <v xml:space="preserve"> </v>
      </c>
      <c r="I46" s="198" t="str">
        <f>IF(ISERR(FIND(I$4,NieStac!$R60))=FALSE(),IF(ISERR(FIND(CONCATENATE(I$4,"+"),NieStac!$R60))=FALSE(),IF(ISERR(FIND(CONCATENATE(I$4,"++"),NieStac!$R60))=FALSE(),IF(ISERR(FIND(CONCATENATE(I$4,"+++"),NieStac!$R60))=FALSE(),"+++","++"),"+")," ")," ")</f>
        <v xml:space="preserve"> </v>
      </c>
      <c r="J46" s="198" t="str">
        <f>IF(ISERR(FIND(J$4,NieStac!$R60))=FALSE(),IF(ISERR(FIND(CONCATENATE(J$4,"+"),NieStac!$R60))=FALSE(),IF(ISERR(FIND(CONCATENATE(J$4,"++"),NieStac!$R60))=FALSE(),IF(ISERR(FIND(CONCATENATE(J$4,"+++"),NieStac!$R60))=FALSE(),"+++","++"),"+")," ")," ")</f>
        <v xml:space="preserve"> </v>
      </c>
      <c r="K46" s="198" t="str">
        <f>IF(ISERR(FIND(K$4,NieStac!$R60))=FALSE(),IF(ISERR(FIND(CONCATENATE(K$4,"+"),NieStac!$R60))=FALSE(),IF(ISERR(FIND(CONCATENATE(K$4,"++"),NieStac!$R60))=FALSE(),IF(ISERR(FIND(CONCATENATE(K$4,"+++"),NieStac!$R60))=FALSE(),"+++","++"),"+")," ")," ")</f>
        <v xml:space="preserve"> </v>
      </c>
      <c r="L46" s="198" t="str">
        <f>IF(ISERR(FIND(L$4,NieStac!$R60))=FALSE(),IF(ISERR(FIND(CONCATENATE(L$4,"+"),NieStac!$R60))=FALSE(),IF(ISERR(FIND(CONCATENATE(L$4,"++"),NieStac!$R60))=FALSE(),IF(ISERR(FIND(CONCATENATE(L$4,"+++"),NieStac!$R60))=FALSE(),"+++","++"),"+")," ")," ")</f>
        <v xml:space="preserve"> </v>
      </c>
      <c r="M46" s="198" t="str">
        <f>IF(ISERR(FIND(M$4,NieStac!$R60))=FALSE(),IF(ISERR(FIND(CONCATENATE(M$4,"+"),NieStac!$R60))=FALSE(),IF(ISERR(FIND(CONCATENATE(M$4,"++"),NieStac!$R60))=FALSE(),IF(ISERR(FIND(CONCATENATE(M$4,"+++"),NieStac!$R60))=FALSE(),"+++","++"),"+")," ")," ")</f>
        <v xml:space="preserve"> </v>
      </c>
      <c r="N46" s="198" t="str">
        <f>IF(ISERR(FIND(N$4,NieStac!$R60))=FALSE(),IF(ISERR(FIND(CONCATENATE(N$4,"+"),NieStac!$R60))=FALSE(),IF(ISERR(FIND(CONCATENATE(N$4,"++"),NieStac!$R60))=FALSE(),IF(ISERR(FIND(CONCATENATE(N$4,"+++"),NieStac!$R60))=FALSE(),"+++","++"),"+")," ")," ")</f>
        <v xml:space="preserve"> </v>
      </c>
      <c r="O46" s="198" t="str">
        <f>IF(ISERR(FIND(O$4,NieStac!$R60))=FALSE(),IF(ISERR(FIND(CONCATENATE(O$4,"+"),NieStac!$R60))=FALSE(),IF(ISERR(FIND(CONCATENATE(O$4,"++"),NieStac!$R60))=FALSE(),IF(ISERR(FIND(CONCATENATE(O$4,"+++"),NieStac!$R60))=FALSE(),"+++","++"),"+")," ")," ")</f>
        <v xml:space="preserve"> </v>
      </c>
      <c r="P46" s="198" t="str">
        <f>IF(ISERR(FIND(P$4,NieStac!$R60))=FALSE(),IF(ISERR(FIND(CONCATENATE(P$4,"+"),NieStac!$R60))=FALSE(),IF(ISERR(FIND(CONCATENATE(P$4,"++"),NieStac!$R60))=FALSE(),IF(ISERR(FIND(CONCATENATE(P$4,"+++"),NieStac!$R60))=FALSE(),"+++","++"),"+")," ")," ")</f>
        <v xml:space="preserve"> </v>
      </c>
      <c r="Q46" s="198" t="str">
        <f>IF(ISERR(FIND(Q$4,NieStac!$R60))=FALSE(),IF(ISERR(FIND(CONCATENATE(Q$4,"+"),NieStac!$R60))=FALSE(),IF(ISERR(FIND(CONCATENATE(Q$4,"++"),NieStac!$R60))=FALSE(),IF(ISERR(FIND(CONCATENATE(Q$4,"+++"),NieStac!$R60))=FALSE(),"+++","++"),"+")," ")," ")</f>
        <v xml:space="preserve"> </v>
      </c>
      <c r="R46" s="198" t="str">
        <f>IF(ISERR(FIND(R$4,NieStac!$R60))=FALSE(),IF(ISERR(FIND(CONCATENATE(R$4,"+"),NieStac!$R60))=FALSE(),IF(ISERR(FIND(CONCATENATE(R$4,"++"),NieStac!$R60))=FALSE(),IF(ISERR(FIND(CONCATENATE(R$4,"+++"),NieStac!$R60))=FALSE(),"+++","++"),"+")," ")," ")</f>
        <v xml:space="preserve"> </v>
      </c>
      <c r="S46" s="198" t="str">
        <f>IF(ISERR(FIND(S$4,NieStac!$R60))=FALSE(),IF(ISERR(FIND(CONCATENATE(S$4,"+"),NieStac!$R60))=FALSE(),IF(ISERR(FIND(CONCATENATE(S$4,"++"),NieStac!$R60))=FALSE(),IF(ISERR(FIND(CONCATENATE(S$4,"+++"),NieStac!$R60))=FALSE(),"+++","++"),"+")," ")," ")</f>
        <v xml:space="preserve"> </v>
      </c>
      <c r="T46" s="200"/>
      <c r="U46" s="198" t="str">
        <f>IF(ISERR(FIND(U$4,NieStac!$S59))=FALSE(),IF(ISERR(FIND(CONCATENATE(U$4,"+"),NieStac!$S59))=FALSE(),IF(ISERR(FIND(CONCATENATE(U$4,"++"),NieStac!$S59))=FALSE(),IF(ISERR(FIND(CONCATENATE(U$4,"+++"),NieStac!$S59))=FALSE(),"+++","++"),"+")," ")," ")</f>
        <v xml:space="preserve"> </v>
      </c>
      <c r="V46" s="198" t="str">
        <f>IF(ISERR(FIND(V$4,NieStac!$S59))=FALSE(),IF(ISERR(FIND(CONCATENATE(V$4,"+"),NieStac!$S59))=FALSE(),IF(ISERR(FIND(CONCATENATE(V$4,"++"),NieStac!$S59))=FALSE(),IF(ISERR(FIND(CONCATENATE(V$4,"+++"),NieStac!$S59))=FALSE(),"+++","++"),"+")," ")," ")</f>
        <v xml:space="preserve"> </v>
      </c>
      <c r="W46" s="198" t="str">
        <f>IF(ISERR(FIND(W$4,NieStac!$S59))=FALSE(),IF(ISERR(FIND(CONCATENATE(W$4,"+"),NieStac!$S59))=FALSE(),IF(ISERR(FIND(CONCATENATE(W$4,"++"),NieStac!$S59))=FALSE(),IF(ISERR(FIND(CONCATENATE(W$4,"+++"),NieStac!$S59))=FALSE(),"+++","++"),"+")," ")," ")</f>
        <v xml:space="preserve"> </v>
      </c>
      <c r="X46" s="198" t="str">
        <f>IF(ISERR(FIND(X$4,NieStac!$S59))=FALSE(),IF(ISERR(FIND(CONCATENATE(X$4,"+"),NieStac!$S59))=FALSE(),IF(ISERR(FIND(CONCATENATE(X$4,"++"),NieStac!$S59))=FALSE(),IF(ISERR(FIND(CONCATENATE(X$4,"+++"),NieStac!$S59))=FALSE(),"+++","++"),"+")," ")," ")</f>
        <v xml:space="preserve"> </v>
      </c>
      <c r="Y46" s="198" t="str">
        <f>IF(ISERR(FIND(Y$4,NieStac!$S59))=FALSE(),IF(ISERR(FIND(CONCATENATE(Y$4,"+"),NieStac!$S59))=FALSE(),IF(ISERR(FIND(CONCATENATE(Y$4,"++"),NieStac!$S59))=FALSE(),IF(ISERR(FIND(CONCATENATE(Y$4,"+++"),NieStac!$S59))=FALSE(),"+++","++"),"+")," ")," ")</f>
        <v xml:space="preserve"> </v>
      </c>
      <c r="Z46" s="198" t="str">
        <f>IF(ISERR(FIND(Z$4,NieStac!$S59))=FALSE(),IF(ISERR(FIND(CONCATENATE(Z$4,"+"),NieStac!$S59))=FALSE(),IF(ISERR(FIND(CONCATENATE(Z$4,"++"),NieStac!$S59))=FALSE(),IF(ISERR(FIND(CONCATENATE(Z$4,"+++"),NieStac!$S59))=FALSE(),"+++","++"),"+")," ")," ")</f>
        <v xml:space="preserve"> </v>
      </c>
      <c r="AA46" s="198" t="str">
        <f>IF(ISERR(FIND(AA$4,NieStac!$S59))=FALSE(),IF(ISERR(FIND(CONCATENATE(AA$4,"+"),NieStac!$S59))=FALSE(),IF(ISERR(FIND(CONCATENATE(AA$4,"++"),NieStac!$S59))=FALSE(),IF(ISERR(FIND(CONCATENATE(AA$4,"+++"),NieStac!$S59))=FALSE(),"+++","++"),"+")," ")," ")</f>
        <v xml:space="preserve"> </v>
      </c>
      <c r="AB46" s="198" t="str">
        <f>IF(ISERR(FIND(AB$4,NieStac!$S59))=FALSE(),IF(ISERR(FIND(CONCATENATE(AB$4,"+"),NieStac!$S59))=FALSE(),IF(ISERR(FIND(CONCATENATE(AB$4,"++"),NieStac!$S59))=FALSE(),IF(ISERR(FIND(CONCATENATE(AB$4,"+++"),NieStac!$S59))=FALSE(),"+++","++"),"+")," ")," ")</f>
        <v xml:space="preserve"> </v>
      </c>
      <c r="AC46" s="198" t="str">
        <f>IF(ISERR(FIND(AC$4,NieStac!$S59))=FALSE(),IF(ISERR(FIND(CONCATENATE(AC$4,"+"),NieStac!$S59))=FALSE(),IF(ISERR(FIND(CONCATENATE(AC$4,"++"),NieStac!$S59))=FALSE(),IF(ISERR(FIND(CONCATENATE(AC$4,"+++"),NieStac!$S59))=FALSE(),"+++","++"),"+")," ")," ")</f>
        <v xml:space="preserve"> </v>
      </c>
      <c r="AD46" s="198" t="str">
        <f>IF(ISERR(FIND(AD$4,NieStac!$S59))=FALSE(),IF(ISERR(FIND(CONCATENATE(AD$4,"+"),NieStac!$S59))=FALSE(),IF(ISERR(FIND(CONCATENATE(AD$4,"++"),NieStac!$S59))=FALSE(),IF(ISERR(FIND(CONCATENATE(AD$4,"+++"),NieStac!$S59))=FALSE(),"+++","++"),"+")," ")," ")</f>
        <v xml:space="preserve"> </v>
      </c>
      <c r="AE46" s="198" t="str">
        <f>IF(ISERR(FIND(AE$4,NieStac!$S59))=FALSE(),IF(ISERR(FIND(CONCATENATE(AE$4,"+"),NieStac!$S59))=FALSE(),IF(ISERR(FIND(CONCATENATE(AE$4,"++"),NieStac!$S59))=FALSE(),IF(ISERR(FIND(CONCATENATE(AE$4,"+++"),NieStac!$S59))=FALSE(),"+++","++"),"+")," ")," ")</f>
        <v xml:space="preserve"> </v>
      </c>
      <c r="AF46" s="198" t="str">
        <f>IF(ISERR(FIND(AF$4,NieStac!$S59))=FALSE(),IF(ISERR(FIND(CONCATENATE(AF$4,"+"),NieStac!$S59))=FALSE(),IF(ISERR(FIND(CONCATENATE(AF$4,"++"),NieStac!$S59))=FALSE(),IF(ISERR(FIND(CONCATENATE(AF$4,"+++"),NieStac!$S59))=FALSE(),"+++","++"),"+")," ")," ")</f>
        <v xml:space="preserve"> </v>
      </c>
      <c r="AG46" s="198" t="str">
        <f>IF(ISERR(FIND(AG$4,NieStac!$S59))=FALSE(),IF(ISERR(FIND(CONCATENATE(AG$4,"+"),NieStac!$S59))=FALSE(),IF(ISERR(FIND(CONCATENATE(AG$4,"++"),NieStac!$S59))=FALSE(),IF(ISERR(FIND(CONCATENATE(AG$4,"+++"),NieStac!$S59))=FALSE(),"+++","++"),"+")," ")," ")</f>
        <v xml:space="preserve"> </v>
      </c>
      <c r="AH46" s="198" t="str">
        <f>IF(ISERR(FIND(AH$4,NieStac!$S59))=FALSE(),IF(ISERR(FIND(CONCATENATE(AH$4,"+"),NieStac!$S59))=FALSE(),IF(ISERR(FIND(CONCATENATE(AH$4,"++"),NieStac!$S59))=FALSE(),IF(ISERR(FIND(CONCATENATE(AH$4,"+++"),NieStac!$S59))=FALSE(),"+++","++"),"+")," ")," ")</f>
        <v xml:space="preserve"> </v>
      </c>
      <c r="AI46" s="198" t="str">
        <f>IF(ISERR(FIND(AI$4,NieStac!$S59))=FALSE(),IF(ISERR(FIND(CONCATENATE(AI$4,"+"),NieStac!$S59))=FALSE(),IF(ISERR(FIND(CONCATENATE(AI$4,"++"),NieStac!$S59))=FALSE(),IF(ISERR(FIND(CONCATENATE(AI$4,"+++"),NieStac!$S59))=FALSE(),"+++","++"),"+")," ")," ")</f>
        <v xml:space="preserve"> </v>
      </c>
      <c r="AJ46" s="198" t="str">
        <f>IF(ISERR(FIND(AJ$4,NieStac!$S59))=FALSE(),IF(ISERR(FIND(CONCATENATE(AJ$4,"+"),NieStac!$S59))=FALSE(),IF(ISERR(FIND(CONCATENATE(AJ$4,"++"),NieStac!$S59))=FALSE(),IF(ISERR(FIND(CONCATENATE(AJ$4,"+++"),NieStac!$S59))=FALSE(),"+++","++"),"+")," ")," ")</f>
        <v xml:space="preserve"> </v>
      </c>
      <c r="AK46" s="198" t="str">
        <f>IF(ISERR(FIND(AK$4,NieStac!$S59))=FALSE(),IF(ISERR(FIND(CONCATENATE(AK$4,"+"),NieStac!$S59))=FALSE(),IF(ISERR(FIND(CONCATENATE(AK$4,"++"),NieStac!$S59))=FALSE(),IF(ISERR(FIND(CONCATENATE(AK$4,"+++"),NieStac!$S59))=FALSE(),"+++","++"),"+")," ")," ")</f>
        <v xml:space="preserve"> </v>
      </c>
      <c r="AL46" s="198" t="str">
        <f>IF(ISERR(FIND(AL$4,NieStac!$S59))=FALSE(),IF(ISERR(FIND(CONCATENATE(AL$4,"+"),NieStac!$S59))=FALSE(),IF(ISERR(FIND(CONCATENATE(AL$4,"++"),NieStac!$S59))=FALSE(),IF(ISERR(FIND(CONCATENATE(AL$4,"+++"),NieStac!$S59))=FALSE(),"+++","++"),"+")," ")," ")</f>
        <v xml:space="preserve"> </v>
      </c>
      <c r="AM46" s="198" t="str">
        <f>IF(ISERR(FIND(AM$4,NieStac!$S59))=FALSE(),IF(ISERR(FIND(CONCATENATE(AM$4,"+"),NieStac!$S59))=FALSE(),IF(ISERR(FIND(CONCATENATE(AM$4,"++"),NieStac!$S59))=FALSE(),IF(ISERR(FIND(CONCATENATE(AM$4,"+++"),NieStac!$S59))=FALSE(),"+++","++"),"+")," ")," ")</f>
        <v xml:space="preserve"> </v>
      </c>
      <c r="AN46" s="198" t="str">
        <f>IF(ISERR(FIND(AN$4,NieStac!$S59))=FALSE(),IF(ISERR(FIND(CONCATENATE(AN$4,"+"),NieStac!$S59))=FALSE(),IF(ISERR(FIND(CONCATENATE(AN$4,"++"),NieStac!$S59))=FALSE(),IF(ISERR(FIND(CONCATENATE(AN$4,"+++"),NieStac!$S59))=FALSE(),"+++","++"),"+")," ")," ")</f>
        <v xml:space="preserve"> </v>
      </c>
      <c r="AO46" s="198" t="str">
        <f>IF(ISERR(FIND(AO$4,NieStac!$S59))=FALSE(),IF(ISERR(FIND(CONCATENATE(AO$4,"+"),NieStac!$S59))=FALSE(),IF(ISERR(FIND(CONCATENATE(AO$4,"++"),NieStac!$S59))=FALSE(),IF(ISERR(FIND(CONCATENATE(AO$4,"+++"),NieStac!$S59))=FALSE(),"+++","++"),"+")," ")," ")</f>
        <v xml:space="preserve"> </v>
      </c>
      <c r="AP46" s="198" t="str">
        <f>IF(ISERR(FIND(AP$4,NieStac!$S59))=FALSE(),IF(ISERR(FIND(CONCATENATE(AP$4,"+"),NieStac!$S59))=FALSE(),IF(ISERR(FIND(CONCATENATE(AP$4,"++"),NieStac!$S59))=FALSE(),IF(ISERR(FIND(CONCATENATE(AP$4,"+++"),NieStac!$S59))=FALSE(),"+++","++"),"+")," ")," ")</f>
        <v xml:space="preserve"> </v>
      </c>
      <c r="AQ46" s="198" t="str">
        <f>IF(ISERR(FIND(AQ$4,NieStac!$S59))=FALSE(),IF(ISERR(FIND(CONCATENATE(AQ$4,"+"),NieStac!$S59))=FALSE(),IF(ISERR(FIND(CONCATENATE(AQ$4,"++"),NieStac!$S59))=FALSE(),IF(ISERR(FIND(CONCATENATE(AQ$4,"+++"),NieStac!$S59))=FALSE(),"+++","++"),"+")," ")," ")</f>
        <v xml:space="preserve"> </v>
      </c>
      <c r="AR46" s="198" t="str">
        <f>IF(ISERR(FIND(AR$4,NieStac!$S59))=FALSE(),IF(ISERR(FIND(CONCATENATE(AR$4,"+"),NieStac!$S59))=FALSE(),IF(ISERR(FIND(CONCATENATE(AR$4,"++"),NieStac!$S59))=FALSE(),IF(ISERR(FIND(CONCATENATE(AR$4,"+++"),NieStac!$S59))=FALSE(),"+++","++"),"+")," ")," ")</f>
        <v xml:space="preserve"> </v>
      </c>
      <c r="AS46" s="198" t="str">
        <f>IF(ISERR(FIND(AS$4,NieStac!$S59))=FALSE(),IF(ISERR(FIND(CONCATENATE(AS$4,"+"),NieStac!$S59))=FALSE(),IF(ISERR(FIND(CONCATENATE(AS$4,"++"),NieStac!$S59))=FALSE(),IF(ISERR(FIND(CONCATENATE(AS$4,"+++"),NieStac!$S59))=FALSE(),"+++","++"),"+")," ")," ")</f>
        <v xml:space="preserve"> </v>
      </c>
      <c r="AT46" s="198" t="str">
        <f>IF(ISERR(FIND(AT$4,NieStac!$S59))=FALSE(),IF(ISERR(FIND(CONCATENATE(AT$4,"+"),NieStac!$S59))=FALSE(),IF(ISERR(FIND(CONCATENATE(AT$4,"++"),NieStac!$S59))=FALSE(),IF(ISERR(FIND(CONCATENATE(AT$4,"+++"),NieStac!$S59))=FALSE(),"+++","++"),"+")," ")," ")</f>
        <v xml:space="preserve"> </v>
      </c>
      <c r="AU46" s="198" t="str">
        <f>IF(ISERR(FIND(AU$4,NieStac!$S59))=FALSE(),IF(ISERR(FIND(CONCATENATE(AU$4,"+"),NieStac!$S59))=FALSE(),IF(ISERR(FIND(CONCATENATE(AU$4,"++"),NieStac!$S59))=FALSE(),IF(ISERR(FIND(CONCATENATE(AU$4,"+++"),NieStac!$S59))=FALSE(),"+++","++"),"+")," ")," ")</f>
        <v xml:space="preserve"> </v>
      </c>
      <c r="AV46" s="200"/>
      <c r="AW46" s="200" t="e">
        <f t="shared" ref="AW46:BB46" si="4">CONCATENATE(IF(#REF!&lt;&gt;"-",#REF!,""),IF(AW6&lt;&gt;"-",AW6,""),IF(AW7&lt;&gt;"-",AW7,""),IF(AW8&lt;&gt;"-",AW8,""),IF(AW9&lt;&gt;"-",AW9,""),IF(AW10&lt;&gt;"-",AW10,""),IF(AW11&lt;&gt;"-",AW11,""),IF(AW12&lt;&gt;"-",AW12,""),IF(AW13&lt;&gt;"-",AW13,""),IF(AW14&lt;&gt;"-",AW14,""),IF(#REF!&lt;&gt;"-",#REF!,""),IF(#REF!&lt;&gt;"-",#REF!,""),IF(#REF!&lt;&gt;"-",#REF!,""),IF(#REF!&lt;&gt;"-",#REF!,""),IF(AW15&lt;&gt;"-",AW15,""),IF(#REF!&lt;&gt;"-",#REF!,""),IF(AW17&lt;&gt;"-",AW17,""),IF(AW18&lt;&gt;"-",AW18,""),IF(AW19&lt;&gt;"-",AW19,""),IF(AW20&lt;&gt;"-",AW20,""),IF(AW21&lt;&gt;"-",AW21,""),IF(AW22&lt;&gt;"-",AW22,""),IF(#REF!&lt;&gt;"-",#REF!,""),IF(AW23&lt;&gt;"-",AW23,""),IF(AW24&lt;&gt;"-",AW24,""),IF(AW28&lt;&gt;"-",AW28,""),IF(#REF!&lt;&gt;"-",#REF!,""),IF(AW29&lt;&gt;"-",AW29,""),IF(#REF!&lt;&gt;"-",#REF!,""),IF(AW30&lt;&gt;"-",AW30,""),IF(AW31&lt;&gt;"-",AW31,""),IF(AW32&lt;&gt;"-",AW32,""),IF(AW33&lt;&gt;"-",AW33,""),IF(AW34&lt;&gt;"-",AW34,""),IF(AW35&lt;&gt;"-",AW35,""),IF(#REF!&lt;&gt;"-",#REF!,""),IF(#REF!&lt;&gt;"-",#REF!,""),IF(#REF!&lt;&gt;"-",#REF!,""),IF(AW36&lt;&gt;"-",AW36,""),IF(AW37&lt;&gt;"-",AW37,""),IF(AW38&lt;&gt;"-",AW38,""),IF(#REF!&lt;&gt;"-",#REF!,""),IF(#REF!&lt;&gt;"-",#REF!,""),IF(AW39&lt;&gt;"-",AW39,""),IF(AW41&lt;&gt;"-",AW41,""),IF(AW42&lt;&gt;"-",AW42,""),IF(AW43&lt;&gt;"-",AW43,""),IF(AW44&lt;&gt;"-",AW44,""),IF(AW45&lt;&gt;"-",AW45,""))</f>
        <v>#REF!</v>
      </c>
      <c r="AX46" s="200" t="e">
        <f t="shared" si="4"/>
        <v>#REF!</v>
      </c>
      <c r="AY46" s="200" t="e">
        <f t="shared" si="4"/>
        <v>#REF!</v>
      </c>
      <c r="AZ46" s="200" t="e">
        <f t="shared" si="4"/>
        <v>#REF!</v>
      </c>
      <c r="BA46" s="200" t="e">
        <f t="shared" si="4"/>
        <v>#REF!</v>
      </c>
      <c r="BB46" s="200" t="e">
        <f t="shared" si="4"/>
        <v>#REF!</v>
      </c>
    </row>
    <row r="47" spans="1:54" ht="26.25" customHeight="1">
      <c r="A47" s="201" t="s">
        <v>204</v>
      </c>
      <c r="B47" s="202">
        <f t="shared" ref="B47:S47" si="5">COUNTIF(B8:B42,"+*")</f>
        <v>4</v>
      </c>
      <c r="C47" s="202">
        <f t="shared" si="5"/>
        <v>4</v>
      </c>
      <c r="D47" s="202">
        <f t="shared" si="5"/>
        <v>3</v>
      </c>
      <c r="E47" s="202">
        <f t="shared" si="5"/>
        <v>1</v>
      </c>
      <c r="F47" s="202">
        <f t="shared" si="5"/>
        <v>3</v>
      </c>
      <c r="G47" s="202">
        <f t="shared" si="5"/>
        <v>3</v>
      </c>
      <c r="H47" s="202">
        <f t="shared" si="5"/>
        <v>3</v>
      </c>
      <c r="I47" s="202">
        <f t="shared" si="5"/>
        <v>1</v>
      </c>
      <c r="J47" s="202">
        <f t="shared" si="5"/>
        <v>4</v>
      </c>
      <c r="K47" s="202">
        <f t="shared" si="5"/>
        <v>4</v>
      </c>
      <c r="L47" s="202">
        <f t="shared" si="5"/>
        <v>3</v>
      </c>
      <c r="M47" s="202">
        <f t="shared" si="5"/>
        <v>2</v>
      </c>
      <c r="N47" s="202">
        <f t="shared" si="5"/>
        <v>1</v>
      </c>
      <c r="O47" s="202">
        <f t="shared" si="5"/>
        <v>2</v>
      </c>
      <c r="P47" s="202">
        <f t="shared" si="5"/>
        <v>6</v>
      </c>
      <c r="Q47" s="202">
        <f t="shared" si="5"/>
        <v>0</v>
      </c>
      <c r="R47" s="202">
        <f t="shared" si="5"/>
        <v>1</v>
      </c>
      <c r="S47" s="202">
        <f t="shared" si="5"/>
        <v>2</v>
      </c>
      <c r="T47" s="201" t="s">
        <v>204</v>
      </c>
      <c r="U47" s="202">
        <f t="shared" ref="U47:AU47" si="6">COUNTIF(U8:U42,"+*")</f>
        <v>2</v>
      </c>
      <c r="V47" s="202">
        <f t="shared" si="6"/>
        <v>0</v>
      </c>
      <c r="W47" s="202">
        <f t="shared" si="6"/>
        <v>2</v>
      </c>
      <c r="X47" s="202">
        <f t="shared" si="6"/>
        <v>3</v>
      </c>
      <c r="Y47" s="202">
        <f t="shared" si="6"/>
        <v>1</v>
      </c>
      <c r="Z47" s="202">
        <f t="shared" si="6"/>
        <v>1</v>
      </c>
      <c r="AA47" s="202">
        <f t="shared" si="6"/>
        <v>6</v>
      </c>
      <c r="AB47" s="202">
        <f t="shared" si="6"/>
        <v>1</v>
      </c>
      <c r="AC47" s="202">
        <f t="shared" si="6"/>
        <v>5</v>
      </c>
      <c r="AD47" s="202">
        <f t="shared" si="6"/>
        <v>6</v>
      </c>
      <c r="AE47" s="202">
        <f t="shared" si="6"/>
        <v>3</v>
      </c>
      <c r="AF47" s="202">
        <f t="shared" si="6"/>
        <v>6</v>
      </c>
      <c r="AG47" s="202">
        <f t="shared" si="6"/>
        <v>4</v>
      </c>
      <c r="AH47" s="202">
        <f t="shared" si="6"/>
        <v>2</v>
      </c>
      <c r="AI47" s="202">
        <f t="shared" si="6"/>
        <v>4</v>
      </c>
      <c r="AJ47" s="202">
        <f t="shared" si="6"/>
        <v>1</v>
      </c>
      <c r="AK47" s="202">
        <f t="shared" si="6"/>
        <v>1</v>
      </c>
      <c r="AL47" s="202">
        <f t="shared" si="6"/>
        <v>2</v>
      </c>
      <c r="AM47" s="202">
        <f t="shared" si="6"/>
        <v>3</v>
      </c>
      <c r="AN47" s="202">
        <f t="shared" si="6"/>
        <v>1</v>
      </c>
      <c r="AO47" s="202">
        <f t="shared" si="6"/>
        <v>2</v>
      </c>
      <c r="AP47" s="202">
        <f t="shared" si="6"/>
        <v>7</v>
      </c>
      <c r="AQ47" s="202">
        <f t="shared" si="6"/>
        <v>1</v>
      </c>
      <c r="AR47" s="202">
        <f t="shared" si="6"/>
        <v>3</v>
      </c>
      <c r="AS47" s="202">
        <f t="shared" si="6"/>
        <v>9</v>
      </c>
      <c r="AT47" s="202">
        <f t="shared" si="6"/>
        <v>4</v>
      </c>
      <c r="AU47" s="202">
        <f t="shared" si="6"/>
        <v>3</v>
      </c>
      <c r="AV47" s="201" t="s">
        <v>204</v>
      </c>
      <c r="AW47" s="202">
        <f t="shared" ref="AW47:BB47" si="7">COUNTIF(AW8:AW42,"+*")</f>
        <v>7</v>
      </c>
      <c r="AX47" s="202">
        <f t="shared" si="7"/>
        <v>3</v>
      </c>
      <c r="AY47" s="202">
        <f t="shared" si="7"/>
        <v>7</v>
      </c>
      <c r="AZ47" s="202">
        <f t="shared" si="7"/>
        <v>9</v>
      </c>
      <c r="BA47" s="202">
        <f t="shared" si="7"/>
        <v>4</v>
      </c>
      <c r="BB47" s="202">
        <f t="shared" si="7"/>
        <v>5</v>
      </c>
    </row>
    <row r="48" spans="1:54" ht="12.75" customHeight="1">
      <c r="A48" s="203"/>
    </row>
    <row r="49" spans="1:1" ht="12.75" customHeight="1">
      <c r="A49" s="203"/>
    </row>
    <row r="50" spans="1:1" ht="12.75" customHeight="1">
      <c r="A50" s="203"/>
    </row>
    <row r="51" spans="1:1" ht="12.75" customHeight="1">
      <c r="A51" s="203"/>
    </row>
    <row r="52" spans="1:1" ht="12.75" customHeight="1">
      <c r="A52" s="203"/>
    </row>
    <row r="53" spans="1:1" ht="12.75" customHeight="1">
      <c r="A53" s="203"/>
    </row>
    <row r="54" spans="1:1" ht="12.75" customHeight="1">
      <c r="A54" s="203"/>
    </row>
    <row r="55" spans="1:1" ht="12.75" customHeight="1">
      <c r="A55" s="203"/>
    </row>
    <row r="56" spans="1:1" ht="12.75" customHeight="1">
      <c r="A56" s="203"/>
    </row>
    <row r="57" spans="1:1" ht="12.75" customHeight="1">
      <c r="A57" s="203"/>
    </row>
    <row r="58" spans="1:1" ht="12.75" customHeight="1">
      <c r="A58" s="203"/>
    </row>
    <row r="59" spans="1:1" ht="12.75" customHeight="1">
      <c r="A59" s="203"/>
    </row>
    <row r="60" spans="1:1" ht="12.75" customHeight="1">
      <c r="A60" s="203"/>
    </row>
    <row r="61" spans="1:1" ht="12.75" customHeight="1">
      <c r="A61" s="203"/>
    </row>
    <row r="62" spans="1:1" ht="12.75" customHeight="1">
      <c r="A62" s="203"/>
    </row>
    <row r="63" spans="1:1" ht="12.75" customHeight="1">
      <c r="A63" s="203"/>
    </row>
    <row r="64" spans="1:1" ht="12.75" customHeight="1">
      <c r="A64" s="203"/>
    </row>
    <row r="65" spans="1:1" ht="12.75" customHeight="1">
      <c r="A65" s="203"/>
    </row>
    <row r="66" spans="1:1" ht="12.75" customHeight="1">
      <c r="A66" s="203"/>
    </row>
    <row r="67" spans="1:1" ht="12.75" customHeight="1">
      <c r="A67" s="203"/>
    </row>
    <row r="68" spans="1:1" ht="12.75" customHeight="1">
      <c r="A68" s="203"/>
    </row>
    <row r="69" spans="1:1" ht="12.75" customHeight="1">
      <c r="A69" s="203"/>
    </row>
    <row r="70" spans="1:1" ht="12.75" customHeight="1">
      <c r="A70" s="203"/>
    </row>
    <row r="71" spans="1:1" ht="12.75" customHeight="1">
      <c r="A71" s="203"/>
    </row>
    <row r="72" spans="1:1" ht="12.75" customHeight="1">
      <c r="A72" s="203"/>
    </row>
    <row r="73" spans="1:1" ht="12.75" customHeight="1">
      <c r="A73" s="203"/>
    </row>
    <row r="74" spans="1:1" ht="12.75" customHeight="1">
      <c r="A74" s="203"/>
    </row>
    <row r="75" spans="1:1" ht="12.75" customHeight="1">
      <c r="A75" s="203"/>
    </row>
    <row r="76" spans="1:1" ht="12.75" customHeight="1">
      <c r="A76" s="203"/>
    </row>
    <row r="77" spans="1:1" ht="12.75" customHeight="1">
      <c r="A77" s="203"/>
    </row>
    <row r="78" spans="1:1" ht="12.75" customHeight="1">
      <c r="A78" s="203"/>
    </row>
    <row r="79" spans="1:1" ht="12.75" customHeight="1">
      <c r="A79" s="203"/>
    </row>
    <row r="80" spans="1:1" ht="12.75" customHeight="1">
      <c r="A80" s="203"/>
    </row>
    <row r="81" spans="1:1" ht="12.75" customHeight="1">
      <c r="A81" s="203"/>
    </row>
    <row r="82" spans="1:1" ht="12.75" customHeight="1">
      <c r="A82" s="203"/>
    </row>
    <row r="83" spans="1:1" ht="12.75" customHeight="1">
      <c r="A83" s="203"/>
    </row>
    <row r="84" spans="1:1" ht="12.75" customHeight="1">
      <c r="A84" s="203"/>
    </row>
    <row r="85" spans="1:1" ht="12.75" customHeight="1">
      <c r="A85" s="203"/>
    </row>
    <row r="86" spans="1:1" ht="12.75" customHeight="1">
      <c r="A86" s="203"/>
    </row>
    <row r="87" spans="1:1" ht="12.75" customHeight="1">
      <c r="A87" s="203"/>
    </row>
    <row r="88" spans="1:1" ht="12.75" customHeight="1">
      <c r="A88" s="203"/>
    </row>
    <row r="89" spans="1:1" ht="12.75" customHeight="1">
      <c r="A89" s="203"/>
    </row>
    <row r="90" spans="1:1" ht="12.75" customHeight="1">
      <c r="A90" s="203"/>
    </row>
    <row r="91" spans="1:1" ht="12.75" customHeight="1">
      <c r="A91" s="203"/>
    </row>
    <row r="92" spans="1:1" ht="12.75" customHeight="1">
      <c r="A92" s="203"/>
    </row>
    <row r="93" spans="1:1" ht="12.75" customHeight="1">
      <c r="A93" s="203"/>
    </row>
    <row r="94" spans="1:1" ht="12.75" customHeight="1">
      <c r="A94" s="203"/>
    </row>
    <row r="95" spans="1:1" ht="12.75" customHeight="1">
      <c r="A95" s="203"/>
    </row>
    <row r="96" spans="1:1" ht="12.75" customHeight="1">
      <c r="A96" s="203"/>
    </row>
    <row r="97" spans="1:1" ht="12.75" customHeight="1">
      <c r="A97" s="203"/>
    </row>
    <row r="98" spans="1:1" ht="12.75" customHeight="1">
      <c r="A98" s="203"/>
    </row>
    <row r="99" spans="1:1" ht="12.75" customHeight="1">
      <c r="A99" s="203"/>
    </row>
    <row r="100" spans="1:1" ht="12.75" customHeight="1">
      <c r="A100" s="203"/>
    </row>
    <row r="101" spans="1:1" ht="12.75" customHeight="1">
      <c r="A101" s="203"/>
    </row>
    <row r="102" spans="1:1" ht="12.75" customHeight="1">
      <c r="A102" s="203"/>
    </row>
    <row r="103" spans="1:1" ht="12.75" customHeight="1">
      <c r="A103" s="203"/>
    </row>
    <row r="104" spans="1:1" ht="12.75" customHeight="1">
      <c r="A104" s="203"/>
    </row>
    <row r="105" spans="1:1" ht="12.75" customHeight="1">
      <c r="A105" s="203"/>
    </row>
    <row r="106" spans="1:1" ht="12.75" customHeight="1">
      <c r="A106" s="203"/>
    </row>
    <row r="107" spans="1:1" ht="12.75" customHeight="1">
      <c r="A107" s="203"/>
    </row>
    <row r="108" spans="1:1" ht="12.75" customHeight="1">
      <c r="A108" s="203"/>
    </row>
    <row r="109" spans="1:1" ht="12.75" customHeight="1">
      <c r="A109" s="203"/>
    </row>
    <row r="110" spans="1:1" ht="12.75" customHeight="1">
      <c r="A110" s="203"/>
    </row>
    <row r="111" spans="1:1" ht="12.75" customHeight="1">
      <c r="A111" s="203"/>
    </row>
    <row r="112" spans="1:1" ht="12.75" customHeight="1">
      <c r="A112" s="203"/>
    </row>
    <row r="113" spans="1:1" ht="12.75" customHeight="1">
      <c r="A113" s="203"/>
    </row>
    <row r="114" spans="1:1" ht="12.75" customHeight="1">
      <c r="A114" s="203"/>
    </row>
    <row r="115" spans="1:1" ht="12.75" customHeight="1">
      <c r="A115" s="203"/>
    </row>
    <row r="116" spans="1:1" ht="12.75" customHeight="1">
      <c r="A116" s="203"/>
    </row>
    <row r="117" spans="1:1" ht="12.75" customHeight="1">
      <c r="A117" s="203"/>
    </row>
    <row r="118" spans="1:1" ht="12.75" customHeight="1">
      <c r="A118" s="203"/>
    </row>
    <row r="119" spans="1:1" ht="12.75" customHeight="1">
      <c r="A119" s="203"/>
    </row>
    <row r="120" spans="1:1" ht="12.75" customHeight="1">
      <c r="A120" s="203"/>
    </row>
    <row r="121" spans="1:1" ht="12.75" customHeight="1">
      <c r="A121" s="203"/>
    </row>
    <row r="122" spans="1:1" ht="12.75" customHeight="1">
      <c r="A122" s="203"/>
    </row>
    <row r="123" spans="1:1" ht="12.75" customHeight="1">
      <c r="A123" s="203"/>
    </row>
    <row r="124" spans="1:1" ht="12.75" customHeight="1">
      <c r="A124" s="203"/>
    </row>
    <row r="125" spans="1:1" ht="12.75" customHeight="1">
      <c r="A125" s="203"/>
    </row>
    <row r="126" spans="1:1" ht="12.75" customHeight="1">
      <c r="A126" s="203"/>
    </row>
    <row r="127" spans="1:1" ht="12.75" customHeight="1">
      <c r="A127" s="203"/>
    </row>
    <row r="128" spans="1:1" ht="12.75" customHeight="1">
      <c r="A128" s="203"/>
    </row>
    <row r="129" spans="1:1" ht="12.75" customHeight="1">
      <c r="A129" s="203"/>
    </row>
    <row r="130" spans="1:1" ht="12.75" customHeight="1">
      <c r="A130" s="203"/>
    </row>
    <row r="131" spans="1:1" ht="12.75" customHeight="1">
      <c r="A131" s="203"/>
    </row>
    <row r="132" spans="1:1" ht="12.75" customHeight="1">
      <c r="A132" s="203"/>
    </row>
    <row r="133" spans="1:1" ht="12.75" customHeight="1">
      <c r="A133" s="203"/>
    </row>
    <row r="134" spans="1:1" ht="12.75" customHeight="1">
      <c r="A134" s="203"/>
    </row>
    <row r="135" spans="1:1" ht="12.75" customHeight="1">
      <c r="A135" s="203"/>
    </row>
    <row r="136" spans="1:1" ht="12.75" customHeight="1">
      <c r="A136" s="203"/>
    </row>
    <row r="137" spans="1:1" ht="12.75" customHeight="1">
      <c r="A137" s="203"/>
    </row>
    <row r="138" spans="1:1" ht="12.75" customHeight="1">
      <c r="A138" s="203"/>
    </row>
    <row r="139" spans="1:1" ht="12.75" customHeight="1">
      <c r="A139" s="203"/>
    </row>
    <row r="140" spans="1:1" ht="12.75" customHeight="1">
      <c r="A140" s="203"/>
    </row>
    <row r="141" spans="1:1" ht="12.75" customHeight="1">
      <c r="A141" s="203"/>
    </row>
    <row r="142" spans="1:1" ht="12.75" customHeight="1">
      <c r="A142" s="203"/>
    </row>
    <row r="143" spans="1:1" ht="12.75" customHeight="1">
      <c r="A143" s="203"/>
    </row>
    <row r="144" spans="1:1" ht="12.75" customHeight="1">
      <c r="A144" s="203"/>
    </row>
    <row r="145" spans="1:1" ht="12.75" customHeight="1">
      <c r="A145" s="203"/>
    </row>
    <row r="146" spans="1:1" ht="12.75" customHeight="1">
      <c r="A146" s="203"/>
    </row>
    <row r="147" spans="1:1" ht="12.75" customHeight="1">
      <c r="A147" s="203"/>
    </row>
    <row r="148" spans="1:1" ht="12.75" customHeight="1">
      <c r="A148" s="203"/>
    </row>
    <row r="149" spans="1:1" ht="12.75" customHeight="1">
      <c r="A149" s="203"/>
    </row>
    <row r="150" spans="1:1" ht="12.75" customHeight="1">
      <c r="A150" s="203"/>
    </row>
    <row r="151" spans="1:1" ht="12.75" customHeight="1">
      <c r="A151" s="203"/>
    </row>
    <row r="152" spans="1:1" ht="12.75" customHeight="1">
      <c r="A152" s="203"/>
    </row>
    <row r="153" spans="1:1" ht="12.75" customHeight="1">
      <c r="A153" s="203"/>
    </row>
    <row r="154" spans="1:1" ht="12.75" customHeight="1">
      <c r="A154" s="203"/>
    </row>
    <row r="155" spans="1:1" ht="12.75" customHeight="1">
      <c r="A155" s="203"/>
    </row>
    <row r="156" spans="1:1" ht="12.75" customHeight="1">
      <c r="A156" s="203"/>
    </row>
    <row r="157" spans="1:1" ht="12.75" customHeight="1">
      <c r="A157" s="203"/>
    </row>
    <row r="158" spans="1:1" ht="12.75" customHeight="1">
      <c r="A158" s="203"/>
    </row>
    <row r="159" spans="1:1" ht="12.75" customHeight="1">
      <c r="A159" s="203"/>
    </row>
    <row r="160" spans="1:1" ht="12.75" customHeight="1">
      <c r="A160" s="203"/>
    </row>
    <row r="161" spans="1:1" ht="12.75" customHeight="1">
      <c r="A161" s="203"/>
    </row>
    <row r="162" spans="1:1" ht="12.75" customHeight="1">
      <c r="A162" s="203"/>
    </row>
    <row r="163" spans="1:1" ht="12.75" customHeight="1">
      <c r="A163" s="203"/>
    </row>
    <row r="164" spans="1:1" ht="12.75" customHeight="1">
      <c r="A164" s="203"/>
    </row>
    <row r="165" spans="1:1" ht="12.75" customHeight="1">
      <c r="A165" s="203"/>
    </row>
    <row r="166" spans="1:1" ht="12.75" customHeight="1">
      <c r="A166" s="203"/>
    </row>
    <row r="167" spans="1:1" ht="12.75" customHeight="1">
      <c r="A167" s="203"/>
    </row>
    <row r="168" spans="1:1" ht="12.75" customHeight="1">
      <c r="A168" s="203"/>
    </row>
    <row r="169" spans="1:1" ht="12.75" customHeight="1">
      <c r="A169" s="203"/>
    </row>
    <row r="170" spans="1:1" ht="12.75" customHeight="1">
      <c r="A170" s="203"/>
    </row>
    <row r="171" spans="1:1" ht="12.75" customHeight="1">
      <c r="A171" s="203"/>
    </row>
    <row r="172" spans="1:1" ht="12.75" customHeight="1">
      <c r="A172" s="203"/>
    </row>
    <row r="173" spans="1:1" ht="12.75" customHeight="1">
      <c r="A173" s="203"/>
    </row>
    <row r="174" spans="1:1" ht="12.75" customHeight="1">
      <c r="A174" s="203"/>
    </row>
    <row r="175" spans="1:1" ht="12.75" customHeight="1">
      <c r="A175" s="203"/>
    </row>
    <row r="176" spans="1:1" ht="12.75" customHeight="1">
      <c r="A176" s="203"/>
    </row>
    <row r="177" spans="1:1" ht="12.75" customHeight="1">
      <c r="A177" s="203"/>
    </row>
    <row r="178" spans="1:1" ht="12.75" customHeight="1">
      <c r="A178" s="203"/>
    </row>
    <row r="179" spans="1:1" ht="12.75" customHeight="1">
      <c r="A179" s="203"/>
    </row>
    <row r="180" spans="1:1" ht="12.75" customHeight="1">
      <c r="A180" s="203"/>
    </row>
    <row r="181" spans="1:1" ht="12.75" customHeight="1">
      <c r="A181" s="203"/>
    </row>
    <row r="182" spans="1:1" ht="12.75" customHeight="1">
      <c r="A182" s="203"/>
    </row>
    <row r="183" spans="1:1" ht="12.75" customHeight="1">
      <c r="A183" s="203"/>
    </row>
    <row r="184" spans="1:1" ht="12.75" customHeight="1">
      <c r="A184" s="203"/>
    </row>
    <row r="185" spans="1:1" ht="12.75" customHeight="1">
      <c r="A185" s="203"/>
    </row>
    <row r="186" spans="1:1" ht="12.75" customHeight="1">
      <c r="A186" s="203"/>
    </row>
    <row r="187" spans="1:1" ht="12.75" customHeight="1">
      <c r="A187" s="203"/>
    </row>
    <row r="188" spans="1:1" ht="12.75" customHeight="1">
      <c r="A188" s="203"/>
    </row>
    <row r="189" spans="1:1" ht="12.75" customHeight="1">
      <c r="A189" s="203"/>
    </row>
    <row r="190" spans="1:1" ht="12.75" customHeight="1">
      <c r="A190" s="203"/>
    </row>
    <row r="191" spans="1:1" ht="12.75" customHeight="1">
      <c r="A191" s="203"/>
    </row>
    <row r="192" spans="1:1" ht="12.75" customHeight="1">
      <c r="A192" s="203"/>
    </row>
    <row r="193" spans="1:1" ht="12.75" customHeight="1">
      <c r="A193" s="203"/>
    </row>
    <row r="194" spans="1:1" ht="12.75" customHeight="1">
      <c r="A194" s="203"/>
    </row>
    <row r="195" spans="1:1" ht="12.75" customHeight="1">
      <c r="A195" s="203"/>
    </row>
    <row r="196" spans="1:1" ht="12.75" customHeight="1">
      <c r="A196" s="203"/>
    </row>
    <row r="197" spans="1:1" ht="12.75" customHeight="1">
      <c r="A197" s="203"/>
    </row>
    <row r="198" spans="1:1" ht="12.75" customHeight="1">
      <c r="A198" s="203"/>
    </row>
    <row r="199" spans="1:1" ht="12.75" customHeight="1">
      <c r="A199" s="203"/>
    </row>
    <row r="200" spans="1:1" ht="12.75" customHeight="1">
      <c r="A200" s="203"/>
    </row>
    <row r="201" spans="1:1" ht="12.75" customHeight="1">
      <c r="A201" s="203"/>
    </row>
    <row r="202" spans="1:1" ht="12.75" customHeight="1">
      <c r="A202" s="203"/>
    </row>
    <row r="203" spans="1:1" ht="12.75" customHeight="1">
      <c r="A203" s="203"/>
    </row>
    <row r="204" spans="1:1" ht="12.75" customHeight="1">
      <c r="A204" s="203"/>
    </row>
    <row r="205" spans="1:1" ht="12.75" customHeight="1">
      <c r="A205" s="203"/>
    </row>
    <row r="206" spans="1:1" ht="12.75" customHeight="1">
      <c r="A206" s="203"/>
    </row>
    <row r="207" spans="1:1" ht="12.75" customHeight="1">
      <c r="A207" s="203"/>
    </row>
    <row r="208" spans="1:1" ht="12.75" customHeight="1">
      <c r="A208" s="203"/>
    </row>
    <row r="209" spans="1:1" ht="12.75" customHeight="1">
      <c r="A209" s="203"/>
    </row>
    <row r="210" spans="1:1" ht="12.75" customHeight="1">
      <c r="A210" s="203"/>
    </row>
    <row r="211" spans="1:1" ht="12.75" customHeight="1">
      <c r="A211" s="203"/>
    </row>
    <row r="212" spans="1:1" ht="12.75" customHeight="1">
      <c r="A212" s="203"/>
    </row>
    <row r="213" spans="1:1" ht="12.75" customHeight="1">
      <c r="A213" s="203"/>
    </row>
    <row r="214" spans="1:1" ht="12.75" customHeight="1">
      <c r="A214" s="203"/>
    </row>
    <row r="215" spans="1:1" ht="12.75" customHeight="1">
      <c r="A215" s="203"/>
    </row>
    <row r="216" spans="1:1" ht="12.75" customHeight="1">
      <c r="A216" s="203"/>
    </row>
    <row r="217" spans="1:1" ht="12.75" customHeight="1">
      <c r="A217" s="203"/>
    </row>
    <row r="218" spans="1:1" ht="12.75" customHeight="1">
      <c r="A218" s="203"/>
    </row>
    <row r="219" spans="1:1" ht="12.75" customHeight="1">
      <c r="A219" s="203"/>
    </row>
    <row r="220" spans="1:1" ht="12.75" customHeight="1">
      <c r="A220" s="203"/>
    </row>
    <row r="221" spans="1:1" ht="12.75" customHeight="1">
      <c r="A221" s="203"/>
    </row>
    <row r="222" spans="1:1" ht="12.75" customHeight="1">
      <c r="A222" s="203"/>
    </row>
    <row r="223" spans="1:1" ht="12.75" customHeight="1">
      <c r="A223" s="203"/>
    </row>
    <row r="224" spans="1:1" ht="12.75" customHeight="1">
      <c r="A224" s="203"/>
    </row>
    <row r="225" spans="1:1" ht="12.75" customHeight="1">
      <c r="A225" s="203"/>
    </row>
    <row r="226" spans="1:1" ht="12.75" customHeight="1">
      <c r="A226" s="203"/>
    </row>
    <row r="227" spans="1:1" ht="12.75" customHeight="1">
      <c r="A227" s="203"/>
    </row>
    <row r="228" spans="1:1" ht="12.75" customHeight="1">
      <c r="A228" s="203"/>
    </row>
    <row r="229" spans="1:1" ht="12.75" customHeight="1">
      <c r="A229" s="203"/>
    </row>
    <row r="230" spans="1:1" ht="12.75" customHeight="1">
      <c r="A230" s="203"/>
    </row>
    <row r="231" spans="1:1" ht="12.75" customHeight="1">
      <c r="A231" s="203"/>
    </row>
    <row r="232" spans="1:1" ht="12.75" customHeight="1">
      <c r="A232" s="203"/>
    </row>
    <row r="233" spans="1:1" ht="12.75" customHeight="1">
      <c r="A233" s="203"/>
    </row>
    <row r="234" spans="1:1" ht="12.75" customHeight="1">
      <c r="A234" s="203"/>
    </row>
    <row r="235" spans="1:1" ht="12.75" customHeight="1">
      <c r="A235" s="203"/>
    </row>
    <row r="236" spans="1:1" ht="12.75" customHeight="1">
      <c r="A236" s="203"/>
    </row>
    <row r="237" spans="1:1" ht="12.75" customHeight="1">
      <c r="A237" s="203"/>
    </row>
    <row r="238" spans="1:1" ht="12.75" customHeight="1">
      <c r="A238" s="203"/>
    </row>
    <row r="239" spans="1:1" ht="12.75" customHeight="1">
      <c r="A239" s="203"/>
    </row>
    <row r="240" spans="1:1" ht="12.75" customHeight="1">
      <c r="A240" s="203"/>
    </row>
    <row r="241" spans="1:1" ht="12.75" customHeight="1">
      <c r="A241" s="203"/>
    </row>
    <row r="242" spans="1:1" ht="12.75" customHeight="1">
      <c r="A242" s="203"/>
    </row>
    <row r="243" spans="1:1" ht="12.75" customHeight="1">
      <c r="A243" s="203"/>
    </row>
    <row r="244" spans="1:1" ht="12.75" customHeight="1">
      <c r="A244" s="203"/>
    </row>
    <row r="245" spans="1:1" ht="12.75" customHeight="1">
      <c r="A245" s="203"/>
    </row>
    <row r="246" spans="1:1" ht="12.75" customHeight="1">
      <c r="A246" s="203"/>
    </row>
    <row r="247" spans="1:1" ht="12.75" customHeight="1">
      <c r="A247" s="203"/>
    </row>
    <row r="248" spans="1:1" ht="15.75" customHeight="1"/>
    <row r="249" spans="1:1" ht="15.75" customHeight="1"/>
    <row r="250" spans="1:1" ht="15.75" customHeight="1"/>
    <row r="251" spans="1:1" ht="15.75" customHeight="1"/>
    <row r="252" spans="1:1" ht="15.75" customHeight="1"/>
    <row r="253" spans="1:1" ht="15.75" customHeight="1"/>
    <row r="254" spans="1:1" ht="15.75" customHeight="1"/>
    <row r="255" spans="1:1" ht="15.75" customHeight="1"/>
    <row r="256" spans="1:1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">
    <mergeCell ref="B2:S2"/>
    <mergeCell ref="U2:AU2"/>
    <mergeCell ref="AW2:BB2"/>
  </mergeCells>
  <pageMargins left="0.7" right="0.7" top="0.75" bottom="0.75" header="0" footer="0"/>
  <pageSetup paperSize="9" orientation="landscape"/>
  <rowBreaks count="1" manualBreakCount="1">
    <brk id="4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558ED5"/>
  </sheetPr>
  <dimension ref="A1:C1000"/>
  <sheetViews>
    <sheetView workbookViewId="0"/>
  </sheetViews>
  <sheetFormatPr defaultColWidth="14.42578125" defaultRowHeight="15" customHeight="1"/>
  <cols>
    <col min="1" max="1" width="11.5703125" customWidth="1"/>
    <col min="2" max="2" width="69" customWidth="1"/>
    <col min="3" max="6" width="8.7109375" customWidth="1"/>
  </cols>
  <sheetData>
    <row r="1" spans="1:3" ht="12.75">
      <c r="A1" s="56"/>
      <c r="B1" s="23" t="s">
        <v>205</v>
      </c>
    </row>
    <row r="2" spans="1:3" ht="15.75">
      <c r="A2" s="204" t="s">
        <v>206</v>
      </c>
      <c r="B2" s="205" t="s">
        <v>207</v>
      </c>
    </row>
    <row r="3" spans="1:3" ht="12.75">
      <c r="A3" s="206"/>
      <c r="B3" s="207"/>
    </row>
    <row r="4" spans="1:3" ht="51">
      <c r="A4" s="208" t="s">
        <v>153</v>
      </c>
      <c r="B4" s="209" t="s">
        <v>208</v>
      </c>
      <c r="C4" s="210" t="s">
        <v>143</v>
      </c>
    </row>
    <row r="5" spans="1:3" ht="25.5">
      <c r="A5" s="208" t="s">
        <v>154</v>
      </c>
      <c r="B5" s="211" t="s">
        <v>209</v>
      </c>
      <c r="C5" s="212" t="s">
        <v>143</v>
      </c>
    </row>
    <row r="6" spans="1:3" ht="25.5">
      <c r="A6" s="208" t="s">
        <v>155</v>
      </c>
      <c r="B6" s="211" t="s">
        <v>210</v>
      </c>
      <c r="C6" s="212" t="s">
        <v>143</v>
      </c>
    </row>
    <row r="7" spans="1:3" ht="25.5">
      <c r="A7" s="208" t="s">
        <v>156</v>
      </c>
      <c r="B7" s="213" t="s">
        <v>211</v>
      </c>
      <c r="C7" s="214" t="s">
        <v>143</v>
      </c>
    </row>
    <row r="8" spans="1:3" ht="25.5">
      <c r="A8" s="208" t="s">
        <v>157</v>
      </c>
      <c r="B8" s="215" t="s">
        <v>212</v>
      </c>
      <c r="C8" s="214" t="s">
        <v>143</v>
      </c>
    </row>
    <row r="9" spans="1:3" ht="25.5">
      <c r="A9" s="208" t="s">
        <v>158</v>
      </c>
      <c r="B9" s="211" t="s">
        <v>213</v>
      </c>
      <c r="C9" s="212" t="s">
        <v>143</v>
      </c>
    </row>
    <row r="10" spans="1:3" ht="25.5">
      <c r="A10" s="208" t="s">
        <v>159</v>
      </c>
      <c r="B10" s="215" t="s">
        <v>214</v>
      </c>
      <c r="C10" s="214" t="s">
        <v>143</v>
      </c>
    </row>
    <row r="11" spans="1:3" ht="25.5">
      <c r="A11" s="208" t="s">
        <v>160</v>
      </c>
      <c r="B11" s="211" t="s">
        <v>215</v>
      </c>
      <c r="C11" s="212" t="s">
        <v>143</v>
      </c>
    </row>
    <row r="12" spans="1:3" ht="12.75">
      <c r="A12" s="208" t="s">
        <v>161</v>
      </c>
      <c r="B12" s="216" t="s">
        <v>216</v>
      </c>
      <c r="C12" s="212" t="s">
        <v>143</v>
      </c>
    </row>
    <row r="13" spans="1:3" ht="25.5">
      <c r="A13" s="208" t="s">
        <v>162</v>
      </c>
      <c r="B13" s="215" t="s">
        <v>217</v>
      </c>
      <c r="C13" s="217" t="s">
        <v>143</v>
      </c>
    </row>
    <row r="14" spans="1:3" ht="25.5">
      <c r="A14" s="208" t="s">
        <v>163</v>
      </c>
      <c r="B14" s="213" t="s">
        <v>218</v>
      </c>
      <c r="C14" s="217" t="s">
        <v>143</v>
      </c>
    </row>
    <row r="15" spans="1:3" ht="25.5">
      <c r="A15" s="208" t="s">
        <v>164</v>
      </c>
      <c r="B15" s="213" t="s">
        <v>219</v>
      </c>
      <c r="C15" s="217" t="s">
        <v>143</v>
      </c>
    </row>
    <row r="16" spans="1:3" ht="25.5">
      <c r="A16" s="208" t="s">
        <v>165</v>
      </c>
      <c r="B16" s="213" t="s">
        <v>220</v>
      </c>
      <c r="C16" s="217" t="s">
        <v>143</v>
      </c>
    </row>
    <row r="17" spans="1:3" ht="25.5">
      <c r="A17" s="208" t="s">
        <v>166</v>
      </c>
      <c r="B17" s="213" t="s">
        <v>221</v>
      </c>
      <c r="C17" s="217" t="s">
        <v>144</v>
      </c>
    </row>
    <row r="18" spans="1:3" ht="25.5">
      <c r="A18" s="208" t="s">
        <v>167</v>
      </c>
      <c r="B18" s="213" t="s">
        <v>222</v>
      </c>
      <c r="C18" s="214" t="s">
        <v>144</v>
      </c>
    </row>
    <row r="19" spans="1:3" ht="25.5">
      <c r="A19" s="208" t="s">
        <v>168</v>
      </c>
      <c r="B19" s="213" t="s">
        <v>223</v>
      </c>
      <c r="C19" s="217" t="s">
        <v>144</v>
      </c>
    </row>
    <row r="20" spans="1:3" ht="25.5">
      <c r="A20" s="208" t="s">
        <v>169</v>
      </c>
      <c r="B20" s="213" t="s">
        <v>224</v>
      </c>
      <c r="C20" s="217" t="s">
        <v>144</v>
      </c>
    </row>
    <row r="21" spans="1:3" ht="15.75" customHeight="1">
      <c r="A21" s="208" t="s">
        <v>170</v>
      </c>
      <c r="B21" s="213" t="s">
        <v>225</v>
      </c>
      <c r="C21" s="218" t="s">
        <v>143</v>
      </c>
    </row>
    <row r="22" spans="1:3" ht="12.75" customHeight="1"/>
    <row r="23" spans="1:3" ht="12.75" customHeight="1"/>
    <row r="24" spans="1:3" ht="12.75" customHeight="1"/>
    <row r="25" spans="1:3" ht="12.75" customHeight="1"/>
    <row r="26" spans="1:3" ht="12.75" customHeight="1"/>
    <row r="27" spans="1:3" ht="12.75" customHeight="1"/>
    <row r="28" spans="1:3" ht="12.75" customHeight="1"/>
    <row r="29" spans="1:3" ht="12.75" customHeight="1"/>
    <row r="30" spans="1:3" ht="12.75" customHeight="1"/>
    <row r="31" spans="1:3" ht="12.75" customHeight="1"/>
    <row r="32" spans="1:3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5" right="0.75" top="1" bottom="1" header="0" footer="0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B1:D1000"/>
  <sheetViews>
    <sheetView workbookViewId="0"/>
  </sheetViews>
  <sheetFormatPr defaultColWidth="14.42578125" defaultRowHeight="15" customHeight="1"/>
  <cols>
    <col min="1" max="1" width="3.7109375" customWidth="1"/>
    <col min="2" max="2" width="11.5703125" customWidth="1"/>
    <col min="3" max="3" width="75.85546875" customWidth="1"/>
    <col min="4" max="6" width="8.7109375" customWidth="1"/>
  </cols>
  <sheetData>
    <row r="1" spans="2:4" ht="12.75">
      <c r="B1" s="56"/>
      <c r="C1" s="23" t="s">
        <v>205</v>
      </c>
    </row>
    <row r="2" spans="2:4" ht="15.75">
      <c r="B2" s="204" t="s">
        <v>206</v>
      </c>
      <c r="C2" s="205" t="s">
        <v>226</v>
      </c>
    </row>
    <row r="3" spans="2:4" ht="25.5">
      <c r="B3" s="208" t="s">
        <v>171</v>
      </c>
      <c r="C3" s="209" t="s">
        <v>227</v>
      </c>
      <c r="D3" s="219" t="s">
        <v>145</v>
      </c>
    </row>
    <row r="4" spans="2:4" ht="25.5">
      <c r="B4" s="208" t="s">
        <v>172</v>
      </c>
      <c r="C4" s="213" t="s">
        <v>228</v>
      </c>
      <c r="D4" s="217" t="s">
        <v>145</v>
      </c>
    </row>
    <row r="5" spans="2:4" ht="25.5">
      <c r="B5" s="208" t="s">
        <v>173</v>
      </c>
      <c r="C5" s="211" t="s">
        <v>229</v>
      </c>
      <c r="D5" s="220" t="s">
        <v>146</v>
      </c>
    </row>
    <row r="6" spans="2:4" ht="25.5">
      <c r="B6" s="208" t="s">
        <v>174</v>
      </c>
      <c r="C6" s="213" t="s">
        <v>230</v>
      </c>
      <c r="D6" s="217" t="s">
        <v>146</v>
      </c>
    </row>
    <row r="7" spans="2:4" ht="25.5">
      <c r="B7" s="208" t="s">
        <v>175</v>
      </c>
      <c r="C7" s="213" t="s">
        <v>231</v>
      </c>
      <c r="D7" s="217" t="s">
        <v>146</v>
      </c>
    </row>
    <row r="8" spans="2:4" ht="25.5">
      <c r="B8" s="208" t="s">
        <v>176</v>
      </c>
      <c r="C8" s="213" t="s">
        <v>232</v>
      </c>
      <c r="D8" s="217" t="s">
        <v>147</v>
      </c>
    </row>
    <row r="9" spans="2:4" ht="25.5">
      <c r="B9" s="208" t="s">
        <v>177</v>
      </c>
      <c r="C9" s="213" t="s">
        <v>233</v>
      </c>
      <c r="D9" s="217" t="s">
        <v>146</v>
      </c>
    </row>
    <row r="10" spans="2:4" ht="12.75">
      <c r="B10" s="208" t="s">
        <v>178</v>
      </c>
      <c r="C10" s="213" t="s">
        <v>234</v>
      </c>
      <c r="D10" s="217" t="s">
        <v>146</v>
      </c>
    </row>
    <row r="11" spans="2:4" ht="25.5">
      <c r="B11" s="208" t="s">
        <v>179</v>
      </c>
      <c r="C11" s="211" t="s">
        <v>235</v>
      </c>
      <c r="D11" s="220" t="s">
        <v>145</v>
      </c>
    </row>
    <row r="12" spans="2:4" ht="25.5">
      <c r="B12" s="208" t="s">
        <v>180</v>
      </c>
      <c r="C12" s="213" t="s">
        <v>236</v>
      </c>
      <c r="D12" s="217" t="s">
        <v>145</v>
      </c>
    </row>
    <row r="13" spans="2:4" ht="25.5">
      <c r="B13" s="208" t="s">
        <v>181</v>
      </c>
      <c r="C13" s="213" t="s">
        <v>237</v>
      </c>
      <c r="D13" s="217" t="s">
        <v>145</v>
      </c>
    </row>
    <row r="14" spans="2:4" ht="12.75">
      <c r="B14" s="208" t="s">
        <v>182</v>
      </c>
      <c r="C14" s="213" t="s">
        <v>238</v>
      </c>
      <c r="D14" s="217" t="s">
        <v>145</v>
      </c>
    </row>
    <row r="15" spans="2:4" ht="38.25">
      <c r="B15" s="208" t="s">
        <v>183</v>
      </c>
      <c r="C15" s="211" t="s">
        <v>239</v>
      </c>
      <c r="D15" s="220" t="s">
        <v>145</v>
      </c>
    </row>
    <row r="16" spans="2:4" ht="38.25">
      <c r="B16" s="208" t="s">
        <v>184</v>
      </c>
      <c r="C16" s="213" t="s">
        <v>240</v>
      </c>
      <c r="D16" s="217" t="s">
        <v>145</v>
      </c>
    </row>
    <row r="17" spans="2:4" ht="25.5">
      <c r="B17" s="208" t="s">
        <v>185</v>
      </c>
      <c r="C17" s="213" t="s">
        <v>241</v>
      </c>
      <c r="D17" s="217" t="s">
        <v>145</v>
      </c>
    </row>
    <row r="18" spans="2:4" ht="25.5">
      <c r="B18" s="208" t="s">
        <v>186</v>
      </c>
      <c r="C18" s="213" t="s">
        <v>242</v>
      </c>
      <c r="D18" s="217" t="s">
        <v>145</v>
      </c>
    </row>
    <row r="19" spans="2:4" ht="25.5">
      <c r="B19" s="208" t="s">
        <v>187</v>
      </c>
      <c r="C19" s="213" t="s">
        <v>243</v>
      </c>
      <c r="D19" s="217" t="s">
        <v>148</v>
      </c>
    </row>
    <row r="20" spans="2:4" ht="12.75">
      <c r="B20" s="208" t="s">
        <v>188</v>
      </c>
      <c r="C20" s="211" t="s">
        <v>244</v>
      </c>
      <c r="D20" s="220" t="s">
        <v>145</v>
      </c>
    </row>
    <row r="21" spans="2:4" ht="15.75" customHeight="1">
      <c r="B21" s="208" t="s">
        <v>189</v>
      </c>
      <c r="C21" s="213" t="s">
        <v>245</v>
      </c>
      <c r="D21" s="217" t="s">
        <v>145</v>
      </c>
    </row>
    <row r="22" spans="2:4" ht="15.75" customHeight="1">
      <c r="B22" s="208" t="s">
        <v>190</v>
      </c>
      <c r="C22" s="213" t="s">
        <v>246</v>
      </c>
      <c r="D22" s="217" t="s">
        <v>145</v>
      </c>
    </row>
    <row r="23" spans="2:4" ht="15.75" customHeight="1">
      <c r="B23" s="208" t="s">
        <v>191</v>
      </c>
      <c r="C23" s="211" t="s">
        <v>247</v>
      </c>
      <c r="D23" s="220" t="s">
        <v>145</v>
      </c>
    </row>
    <row r="24" spans="2:4" ht="15.75" customHeight="1">
      <c r="B24" s="208" t="s">
        <v>192</v>
      </c>
      <c r="C24" s="213" t="s">
        <v>248</v>
      </c>
      <c r="D24" s="217" t="s">
        <v>145</v>
      </c>
    </row>
    <row r="25" spans="2:4" ht="15.75" customHeight="1">
      <c r="B25" s="208" t="s">
        <v>193</v>
      </c>
      <c r="C25" s="213" t="s">
        <v>249</v>
      </c>
      <c r="D25" s="217" t="s">
        <v>145</v>
      </c>
    </row>
    <row r="26" spans="2:4" ht="15.75" customHeight="1">
      <c r="B26" s="208" t="s">
        <v>194</v>
      </c>
      <c r="C26" s="211" t="s">
        <v>250</v>
      </c>
      <c r="D26" s="220" t="s">
        <v>148</v>
      </c>
    </row>
    <row r="27" spans="2:4" ht="15.75" customHeight="1">
      <c r="B27" s="208" t="s">
        <v>195</v>
      </c>
      <c r="C27" s="215" t="s">
        <v>251</v>
      </c>
      <c r="D27" s="217" t="s">
        <v>145</v>
      </c>
    </row>
    <row r="28" spans="2:4" ht="15.75" customHeight="1">
      <c r="B28" s="208" t="s">
        <v>196</v>
      </c>
      <c r="C28" s="216" t="s">
        <v>252</v>
      </c>
      <c r="D28" s="220" t="s">
        <v>145</v>
      </c>
    </row>
    <row r="29" spans="2:4" ht="15.75" customHeight="1">
      <c r="B29" s="208" t="s">
        <v>197</v>
      </c>
      <c r="C29" s="216" t="s">
        <v>253</v>
      </c>
      <c r="D29" s="220" t="s">
        <v>145</v>
      </c>
    </row>
    <row r="30" spans="2:4" ht="12.75" customHeight="1"/>
    <row r="31" spans="2:4" ht="12.75" customHeight="1"/>
    <row r="32" spans="2:4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25" right="0.25" top="0.75" bottom="0.75" header="0" footer="0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AC090"/>
  </sheetPr>
  <dimension ref="B1:D1000"/>
  <sheetViews>
    <sheetView workbookViewId="0"/>
  </sheetViews>
  <sheetFormatPr defaultColWidth="14.42578125" defaultRowHeight="15" customHeight="1"/>
  <cols>
    <col min="1" max="1" width="4.7109375" customWidth="1"/>
    <col min="2" max="2" width="11.5703125" customWidth="1"/>
    <col min="3" max="3" width="69" customWidth="1"/>
    <col min="4" max="6" width="8.7109375" customWidth="1"/>
  </cols>
  <sheetData>
    <row r="1" spans="2:4" ht="12.75">
      <c r="B1" s="56"/>
      <c r="C1" s="23" t="s">
        <v>205</v>
      </c>
    </row>
    <row r="2" spans="2:4" ht="15.75">
      <c r="B2" s="204" t="s">
        <v>206</v>
      </c>
      <c r="C2" s="205" t="s">
        <v>254</v>
      </c>
    </row>
    <row r="3" spans="2:4" ht="12.75">
      <c r="B3" s="206"/>
      <c r="C3" s="207"/>
    </row>
    <row r="4" spans="2:4" ht="38.25">
      <c r="B4" s="198" t="s">
        <v>198</v>
      </c>
      <c r="C4" s="221" t="s">
        <v>255</v>
      </c>
      <c r="D4" s="222" t="s">
        <v>149</v>
      </c>
    </row>
    <row r="5" spans="2:4" ht="51">
      <c r="B5" s="198" t="s">
        <v>199</v>
      </c>
      <c r="C5" s="223" t="s">
        <v>256</v>
      </c>
      <c r="D5" s="224" t="s">
        <v>150</v>
      </c>
    </row>
    <row r="6" spans="2:4" ht="51">
      <c r="B6" s="198" t="s">
        <v>200</v>
      </c>
      <c r="C6" s="223" t="s">
        <v>257</v>
      </c>
      <c r="D6" s="224" t="s">
        <v>150</v>
      </c>
    </row>
    <row r="7" spans="2:4" ht="38.25">
      <c r="B7" s="198" t="s">
        <v>201</v>
      </c>
      <c r="C7" s="223" t="s">
        <v>258</v>
      </c>
      <c r="D7" s="224" t="s">
        <v>150</v>
      </c>
    </row>
    <row r="8" spans="2:4" ht="12.75">
      <c r="B8" s="198" t="s">
        <v>202</v>
      </c>
      <c r="C8" s="215" t="s">
        <v>259</v>
      </c>
      <c r="D8" s="224" t="s">
        <v>151</v>
      </c>
    </row>
    <row r="9" spans="2:4" ht="89.25">
      <c r="B9" s="198" t="s">
        <v>203</v>
      </c>
      <c r="C9" s="223" t="s">
        <v>260</v>
      </c>
      <c r="D9" s="224" t="s">
        <v>151</v>
      </c>
    </row>
    <row r="10" spans="2:4" ht="12.75" customHeight="1"/>
    <row r="11" spans="2:4" ht="12.75" customHeight="1"/>
    <row r="12" spans="2:4" ht="12.75" customHeight="1"/>
    <row r="13" spans="2:4" ht="12.75" customHeight="1"/>
    <row r="14" spans="2:4" ht="12.75" customHeight="1"/>
    <row r="15" spans="2:4" ht="12.75" customHeight="1"/>
    <row r="16" spans="2:4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5" right="0.75" top="1" bottom="1" header="0" footer="0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A1000"/>
  <sheetViews>
    <sheetView workbookViewId="0"/>
  </sheetViews>
  <sheetFormatPr defaultColWidth="14.42578125" defaultRowHeight="15" customHeight="1"/>
  <cols>
    <col min="1" max="1" width="105.140625" customWidth="1"/>
    <col min="2" max="6" width="8.7109375" customWidth="1"/>
  </cols>
  <sheetData>
    <row r="1" spans="1:1" ht="15.75">
      <c r="A1" s="225" t="s">
        <v>261</v>
      </c>
    </row>
    <row r="2" spans="1:1" ht="63.75">
      <c r="A2" s="226" t="s">
        <v>262</v>
      </c>
    </row>
    <row r="3" spans="1:1" ht="25.5">
      <c r="A3" s="226" t="s">
        <v>263</v>
      </c>
    </row>
    <row r="4" spans="1:1" ht="25.5">
      <c r="A4" s="226" t="s">
        <v>264</v>
      </c>
    </row>
    <row r="5" spans="1:1" ht="25.5">
      <c r="A5" s="226" t="s">
        <v>265</v>
      </c>
    </row>
    <row r="6" spans="1:1" ht="63.75">
      <c r="A6" s="226" t="s">
        <v>266</v>
      </c>
    </row>
    <row r="7" spans="1:1" ht="12.75">
      <c r="A7" s="226" t="s">
        <v>267</v>
      </c>
    </row>
    <row r="8" spans="1:1" ht="12.75">
      <c r="A8" s="226" t="s">
        <v>268</v>
      </c>
    </row>
    <row r="9" spans="1:1" ht="25.5">
      <c r="A9" s="226" t="s">
        <v>269</v>
      </c>
    </row>
    <row r="10" spans="1:1" ht="12.75">
      <c r="A10" s="226" t="s">
        <v>270</v>
      </c>
    </row>
    <row r="11" spans="1:1" ht="12.75" customHeight="1"/>
    <row r="12" spans="1:1" ht="12.75" customHeight="1"/>
    <row r="13" spans="1:1" ht="12.75" customHeight="1"/>
    <row r="14" spans="1:1" ht="12.75" customHeight="1"/>
    <row r="15" spans="1:1" ht="12.75" customHeight="1"/>
    <row r="16" spans="1:1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paperSize="9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C3D69B"/>
  </sheetPr>
  <dimension ref="A1:X1000"/>
  <sheetViews>
    <sheetView workbookViewId="0"/>
  </sheetViews>
  <sheetFormatPr defaultColWidth="14.42578125" defaultRowHeight="15" customHeight="1"/>
  <cols>
    <col min="1" max="1" width="36" customWidth="1"/>
    <col min="2" max="4" width="25.7109375" customWidth="1"/>
    <col min="5" max="24" width="8.7109375" customWidth="1"/>
  </cols>
  <sheetData>
    <row r="1" spans="1:24" ht="15.75">
      <c r="A1" s="265" t="s">
        <v>271</v>
      </c>
      <c r="B1" s="266"/>
      <c r="C1" s="266"/>
      <c r="D1" s="266"/>
    </row>
    <row r="2" spans="1:24" ht="12.75">
      <c r="A2" s="227" t="s">
        <v>152</v>
      </c>
      <c r="B2" s="66" t="s">
        <v>35</v>
      </c>
      <c r="C2" s="66" t="s">
        <v>36</v>
      </c>
      <c r="D2" s="66" t="s">
        <v>37</v>
      </c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  <c r="S2" s="228"/>
      <c r="T2" s="228"/>
      <c r="U2" s="228"/>
      <c r="V2" s="228"/>
      <c r="W2" s="228"/>
      <c r="X2" s="228"/>
    </row>
    <row r="3" spans="1:24" ht="12.75">
      <c r="A3" s="227" t="s">
        <v>272</v>
      </c>
      <c r="B3" s="66"/>
      <c r="C3" s="66"/>
      <c r="D3" s="66"/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228"/>
      <c r="P3" s="228"/>
      <c r="Q3" s="228"/>
      <c r="R3" s="228"/>
      <c r="S3" s="228"/>
      <c r="T3" s="228"/>
      <c r="U3" s="228"/>
      <c r="V3" s="228"/>
      <c r="W3" s="228"/>
      <c r="X3" s="228"/>
    </row>
    <row r="4" spans="1:24" ht="12.75">
      <c r="A4" s="195" t="s">
        <v>273</v>
      </c>
      <c r="B4" s="229"/>
      <c r="C4" s="229"/>
      <c r="D4" s="229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</row>
    <row r="5" spans="1:24" ht="12.75" hidden="1">
      <c r="A5" s="230" t="s">
        <v>20</v>
      </c>
      <c r="B5" s="229"/>
      <c r="C5" s="229"/>
      <c r="D5" s="229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</row>
    <row r="6" spans="1:24" ht="12.75">
      <c r="A6" s="197" t="str">
        <f>NieStac!$C15</f>
        <v xml:space="preserve">Systemy wizyjne </v>
      </c>
      <c r="B6" s="229" t="str">
        <f>CONCATENATE(IF(ISERR(FIND(Opis_efektów_inż!$D$5,NieStac!$R15))=FALSE(),CONCATENATE(Opis_efektów_inż!$A$5,", "),""),IF(ISERR(FIND(Opis_efektów_inż!$D$6,NieStac!$R15))=FALSE(),CONCATENATE(Opis_efektów_inż!$A$6,", "),""))</f>
        <v/>
      </c>
      <c r="C6" s="231" t="str">
        <f>CONCATENATE(IF(ISERR(FIND(Opis_efektów_inż!$D$8,NieStac!$S15))=FALSE(),CONCATENATE(Opis_efektów_inż!$A$8,", "),""),IF(ISERR(FIND(Opis_efektów_inż!$D$9,NieStac!$S15))=FALSE(),CONCATENATE(Opis_efektów_inż!$A$9,", "),""),IF(ISERR(FIND(Opis_efektów_inż!$D$10,NieStac!$S15))=FALSE(),CONCATENATE(Opis_efektów_inż!$A$10,", "),""),IF(ISERR(FIND(Opis_efektów_inż!$D$11,NieStac!$S15))=FALSE(),CONCATENATE(Opis_efektów_inż!$A$11,", "),""),IF(ISERR(FIND(Opis_efektów_inż!$D$12,NieStac!$S15))=FALSE(),CONCATENATE(Opis_efektów_inż!$A$12,", "),""),IF(ISERR(FIND(Opis_efektów_inż!$D$13,NieStac!$S15))=FALSE(),CONCATENATE(Opis_efektów_inż!$A$13,", "),""),IF(ISERR(FIND(Opis_efektów_inż!$D$14,NieStac!$S15))=FALSE(),CONCATENATE(Opis_efektów_inż!$A$14,", "),""),IF(ISERR(FIND(Opis_efektów_inż!$D$15,NieStac!$S15))=FALSE(),CONCATENATE(Opis_efektów_inż!$A$15,", "),""),IF(ISERR(FIND(Opis_efektów_inż!$D$16,NieStac!$S15))=FALSE(),CONCATENATE(Opis_efektów_inż!$A$16,", "),""),IF(ISERR(FIND(Opis_efektów_inż!$D$17,NieStac!$S15))=FALSE(),CONCATENATE(Opis_efektów_inż!$A$17,", "),""))</f>
        <v xml:space="preserve">K2_U11, K2_U13, </v>
      </c>
      <c r="D6" s="229"/>
    </row>
    <row r="7" spans="1:24" ht="12.75">
      <c r="A7" s="197" t="str">
        <f>NieStac!$C16</f>
        <v>Sztuczna inteligencja w robotyce</v>
      </c>
      <c r="B7" s="229" t="str">
        <f>CONCATENATE(IF(ISERR(FIND(Opis_efektów_inż!$D$5,NieStac!$R16))=FALSE(),CONCATENATE(Opis_efektów_inż!$A$5,", "),""),IF(ISERR(FIND(Opis_efektów_inż!$D$6,NieStac!$R16))=FALSE(),CONCATENATE(Opis_efektów_inż!$A$6,", "),""))</f>
        <v/>
      </c>
      <c r="C7" s="231" t="str">
        <f>CONCATENATE(IF(ISERR(FIND(Opis_efektów_inż!$D$8,NieStac!$S16))=FALSE(),CONCATENATE(Opis_efektów_inż!$A$8,", "),""),IF(ISERR(FIND(Opis_efektów_inż!$D$9,NieStac!$S16))=FALSE(),CONCATENATE(Opis_efektów_inż!$A$9,", "),""),IF(ISERR(FIND(Opis_efektów_inż!$D$10,NieStac!$S16))=FALSE(),CONCATENATE(Opis_efektów_inż!$A$10,", "),""),IF(ISERR(FIND(Opis_efektów_inż!$D$11,NieStac!$S16))=FALSE(),CONCATENATE(Opis_efektów_inż!$A$11,", "),""),IF(ISERR(FIND(Opis_efektów_inż!$D$12,NieStac!$S16))=FALSE(),CONCATENATE(Opis_efektów_inż!$A$12,", "),""),IF(ISERR(FIND(Opis_efektów_inż!$D$13,NieStac!$S16))=FALSE(),CONCATENATE(Opis_efektów_inż!$A$13,", "),""),IF(ISERR(FIND(Opis_efektów_inż!$D$14,NieStac!$S16))=FALSE(),CONCATENATE(Opis_efektów_inż!$A$14,", "),""),IF(ISERR(FIND(Opis_efektów_inż!$D$15,NieStac!$S16))=FALSE(),CONCATENATE(Opis_efektów_inż!$A$15,", "),""),IF(ISERR(FIND(Opis_efektów_inż!$D$16,NieStac!$S16))=FALSE(),CONCATENATE(Opis_efektów_inż!$A$16,", "),""),IF(ISERR(FIND(Opis_efektów_inż!$D$17,NieStac!$S16))=FALSE(),CONCATENATE(Opis_efektów_inż!$A$17,", "),""))</f>
        <v xml:space="preserve">K2_U10, </v>
      </c>
      <c r="D7" s="229"/>
    </row>
    <row r="8" spans="1:24" ht="25.5">
      <c r="A8" s="197" t="str">
        <f>NieStac!$C17</f>
        <v>Wybrane zagadnienia uczenia maszynowego</v>
      </c>
      <c r="B8" s="229" t="str">
        <f>CONCATENATE(IF(ISERR(FIND(Opis_efektów_inż!$D$5,NieStac!$R17))=FALSE(),CONCATENATE(Opis_efektów_inż!$A$5,", "),""),IF(ISERR(FIND(Opis_efektów_inż!$D$6,NieStac!$R17))=FALSE(),CONCATENATE(Opis_efektów_inż!$A$6,", "),""))</f>
        <v/>
      </c>
      <c r="C8" s="231" t="str">
        <f>CONCATENATE(IF(ISERR(FIND(Opis_efektów_inż!$D$8,NieStac!$S17))=FALSE(),CONCATENATE(Opis_efektów_inż!$A$8,", "),""),IF(ISERR(FIND(Opis_efektów_inż!$D$9,NieStac!$S17))=FALSE(),CONCATENATE(Opis_efektów_inż!$A$9,", "),""),IF(ISERR(FIND(Opis_efektów_inż!$D$10,NieStac!$S17))=FALSE(),CONCATENATE(Opis_efektów_inż!$A$10,", "),""),IF(ISERR(FIND(Opis_efektów_inż!$D$11,NieStac!$S17))=FALSE(),CONCATENATE(Opis_efektów_inż!$A$11,", "),""),IF(ISERR(FIND(Opis_efektów_inż!$D$12,NieStac!$S17))=FALSE(),CONCATENATE(Opis_efektów_inż!$A$12,", "),""),IF(ISERR(FIND(Opis_efektów_inż!$D$13,NieStac!$S17))=FALSE(),CONCATENATE(Opis_efektów_inż!$A$13,", "),""),IF(ISERR(FIND(Opis_efektów_inż!$D$14,NieStac!$S17))=FALSE(),CONCATENATE(Opis_efektów_inż!$A$14,", "),""),IF(ISERR(FIND(Opis_efektów_inż!$D$15,NieStac!$S17))=FALSE(),CONCATENATE(Opis_efektów_inż!$A$15,", "),""),IF(ISERR(FIND(Opis_efektów_inż!$D$16,NieStac!$S17))=FALSE(),CONCATENATE(Opis_efektów_inż!$A$16,", "),""),IF(ISERR(FIND(Opis_efektów_inż!$D$17,NieStac!$S17))=FALSE(),CONCATENATE(Opis_efektów_inż!$A$17,", "),""))</f>
        <v xml:space="preserve">K2_U10, </v>
      </c>
      <c r="D8" s="229"/>
    </row>
    <row r="9" spans="1:24" ht="25.5">
      <c r="A9" s="197" t="str">
        <f>NieStac!$C18</f>
        <v>Podstawowe narzędzia i metody programowania robotów autonomicznych</v>
      </c>
      <c r="B9" s="229" t="str">
        <f>CONCATENATE(IF(ISERR(FIND(Opis_efektów_inż!$D$5,NieStac!$R18))=FALSE(),CONCATENATE(Opis_efektów_inż!$A$5,", "),""),IF(ISERR(FIND(Opis_efektów_inż!$D$6,NieStac!$R18))=FALSE(),CONCATENATE(Opis_efektów_inż!$A$6,", "),""))</f>
        <v xml:space="preserve">K2_W13, </v>
      </c>
      <c r="C9" s="231" t="str">
        <f>CONCATENATE(IF(ISERR(FIND(Opis_efektów_inż!$D$8,NieStac!$S18))=FALSE(),CONCATENATE(Opis_efektów_inż!$A$8,", "),""),IF(ISERR(FIND(Opis_efektów_inż!$D$9,NieStac!$S18))=FALSE(),CONCATENATE(Opis_efektów_inż!$A$9,", "),""),IF(ISERR(FIND(Opis_efektów_inż!$D$10,NieStac!$S18))=FALSE(),CONCATENATE(Opis_efektów_inż!$A$10,", "),""),IF(ISERR(FIND(Opis_efektów_inż!$D$11,NieStac!$S18))=FALSE(),CONCATENATE(Opis_efektów_inż!$A$11,", "),""),IF(ISERR(FIND(Opis_efektów_inż!$D$12,NieStac!$S18))=FALSE(),CONCATENATE(Opis_efektów_inż!$A$12,", "),""),IF(ISERR(FIND(Opis_efektów_inż!$D$13,NieStac!$S18))=FALSE(),CONCATENATE(Opis_efektów_inż!$A$13,", "),""),IF(ISERR(FIND(Opis_efektów_inż!$D$14,NieStac!$S18))=FALSE(),CONCATENATE(Opis_efektów_inż!$A$14,", "),""),IF(ISERR(FIND(Opis_efektów_inż!$D$15,NieStac!$S18))=FALSE(),CONCATENATE(Opis_efektów_inż!$A$15,", "),""),IF(ISERR(FIND(Opis_efektów_inż!$D$16,NieStac!$S18))=FALSE(),CONCATENATE(Opis_efektów_inż!$A$16,", "),""),IF(ISERR(FIND(Opis_efektów_inż!$D$17,NieStac!$S18))=FALSE(),CONCATENATE(Opis_efektów_inż!$A$17,", "),""))</f>
        <v xml:space="preserve">K2_U19, K2_U12, </v>
      </c>
      <c r="D9" s="229"/>
    </row>
    <row r="10" spans="1:24" ht="12.75">
      <c r="A10" s="197" t="str">
        <f>NieStac!$C19</f>
        <v>Teoria sterowania w robotyce</v>
      </c>
      <c r="B10" s="229" t="str">
        <f>CONCATENATE(IF(ISERR(FIND(Opis_efektów_inż!$D$5,NieStac!$R19))=FALSE(),CONCATENATE(Opis_efektów_inż!$A$5,", "),""),IF(ISERR(FIND(Opis_efektów_inż!$D$6,NieStac!$R19))=FALSE(),CONCATENATE(Opis_efektów_inż!$A$6,", "),""))</f>
        <v/>
      </c>
      <c r="C10" s="231" t="str">
        <f>CONCATENATE(IF(ISERR(FIND(Opis_efektów_inż!$D$8,NieStac!$S19))=FALSE(),CONCATENATE(Opis_efektów_inż!$A$8,", "),""),IF(ISERR(FIND(Opis_efektów_inż!$D$9,NieStac!$S19))=FALSE(),CONCATENATE(Opis_efektów_inż!$A$9,", "),""),IF(ISERR(FIND(Opis_efektów_inż!$D$10,NieStac!$S19))=FALSE(),CONCATENATE(Opis_efektów_inż!$A$10,", "),""),IF(ISERR(FIND(Opis_efektów_inż!$D$11,NieStac!$S19))=FALSE(),CONCATENATE(Opis_efektów_inż!$A$11,", "),""),IF(ISERR(FIND(Opis_efektów_inż!$D$12,NieStac!$S19))=FALSE(),CONCATENATE(Opis_efektów_inż!$A$12,", "),""),IF(ISERR(FIND(Opis_efektów_inż!$D$13,NieStac!$S19))=FALSE(),CONCATENATE(Opis_efektów_inż!$A$13,", "),""),IF(ISERR(FIND(Opis_efektów_inż!$D$14,NieStac!$S19))=FALSE(),CONCATENATE(Opis_efektów_inż!$A$14,", "),""),IF(ISERR(FIND(Opis_efektów_inż!$D$15,NieStac!$S19))=FALSE(),CONCATENATE(Opis_efektów_inż!$A$15,", "),""),IF(ISERR(FIND(Opis_efektów_inż!$D$16,NieStac!$S19))=FALSE(),CONCATENATE(Opis_efektów_inż!$A$16,", "),""),IF(ISERR(FIND(Opis_efektów_inż!$D$17,NieStac!$S19))=FALSE(),CONCATENATE(Opis_efektów_inż!$A$17,", "),""))</f>
        <v xml:space="preserve">K2_U9, K2_U10, </v>
      </c>
      <c r="D10" s="229"/>
    </row>
    <row r="11" spans="1:24" ht="12.75">
      <c r="A11" s="197" t="str">
        <f>NieStac!$C20</f>
        <v>Podstawowe szkolenie z zakresu BHP</v>
      </c>
      <c r="B11" s="229" t="str">
        <f>CONCATENATE(IF(ISERR(FIND(Opis_efektów_inż!$D$5,NieStac!$R20))=FALSE(),CONCATENATE(Opis_efektów_inż!$A$5,", "),""),IF(ISERR(FIND(Opis_efektów_inż!$D$6,NieStac!$R20))=FALSE(),CONCATENATE(Opis_efektów_inż!$A$6,", "),""))</f>
        <v/>
      </c>
      <c r="C11" s="231" t="str">
        <f>CONCATENATE(IF(ISERR(FIND(Opis_efektów_inż!$D$8,NieStac!$S20))=FALSE(),CONCATENATE(Opis_efektów_inż!$A$8,", "),""),IF(ISERR(FIND(Opis_efektów_inż!$D$9,NieStac!$S20))=FALSE(),CONCATENATE(Opis_efektów_inż!$A$9,", "),""),IF(ISERR(FIND(Opis_efektów_inż!$D$10,NieStac!$S20))=FALSE(),CONCATENATE(Opis_efektów_inż!$A$10,", "),""),IF(ISERR(FIND(Opis_efektów_inż!$D$11,NieStac!$S20))=FALSE(),CONCATENATE(Opis_efektów_inż!$A$11,", "),""),IF(ISERR(FIND(Opis_efektów_inż!$D$12,NieStac!$S20))=FALSE(),CONCATENATE(Opis_efektów_inż!$A$12,", "),""),IF(ISERR(FIND(Opis_efektów_inż!$D$13,NieStac!$S20))=FALSE(),CONCATENATE(Opis_efektów_inż!$A$13,", "),""),IF(ISERR(FIND(Opis_efektów_inż!$D$14,NieStac!$S20))=FALSE(),CONCATENATE(Opis_efektów_inż!$A$14,", "),""),IF(ISERR(FIND(Opis_efektów_inż!$D$15,NieStac!$S20))=FALSE(),CONCATENATE(Opis_efektów_inż!$A$15,", "),""),IF(ISERR(FIND(Opis_efektów_inż!$D$16,NieStac!$S20))=FALSE(),CONCATENATE(Opis_efektów_inż!$A$16,", "),""),IF(ISERR(FIND(Opis_efektów_inż!$D$17,NieStac!$S20))=FALSE(),CONCATENATE(Opis_efektów_inż!$A$17,", "),""))</f>
        <v/>
      </c>
      <c r="D11" s="229"/>
    </row>
    <row r="12" spans="1:24" ht="12.75">
      <c r="A12" s="197" t="str">
        <f>NieStac!$C21</f>
        <v>Język obcy</v>
      </c>
      <c r="B12" s="229" t="str">
        <f>CONCATENATE(IF(ISERR(FIND(Opis_efektów_inż!$D$5,NieStac!$R21))=FALSE(),CONCATENATE(Opis_efektów_inż!$A$5,", "),""),IF(ISERR(FIND(Opis_efektów_inż!$D$6,NieStac!$R21))=FALSE(),CONCATENATE(Opis_efektów_inż!$A$6,", "),""))</f>
        <v/>
      </c>
      <c r="C12" s="231" t="str">
        <f>CONCATENATE(IF(ISERR(FIND(Opis_efektów_inż!$D$8,NieStac!$S21))=FALSE(),CONCATENATE(Opis_efektów_inż!$A$8,", "),""),IF(ISERR(FIND(Opis_efektów_inż!$D$9,NieStac!$S21))=FALSE(),CONCATENATE(Opis_efektów_inż!$A$9,", "),""),IF(ISERR(FIND(Opis_efektów_inż!$D$10,NieStac!$S21))=FALSE(),CONCATENATE(Opis_efektów_inż!$A$10,", "),""),IF(ISERR(FIND(Opis_efektów_inż!$D$11,NieStac!$S21))=FALSE(),CONCATENATE(Opis_efektów_inż!$A$11,", "),""),IF(ISERR(FIND(Opis_efektów_inż!$D$12,NieStac!$S21))=FALSE(),CONCATENATE(Opis_efektów_inż!$A$12,", "),""),IF(ISERR(FIND(Opis_efektów_inż!$D$13,NieStac!$S21))=FALSE(),CONCATENATE(Opis_efektów_inż!$A$13,", "),""),IF(ISERR(FIND(Opis_efektów_inż!$D$14,NieStac!$S21))=FALSE(),CONCATENATE(Opis_efektów_inż!$A$14,", "),""),IF(ISERR(FIND(Opis_efektów_inż!$D$15,NieStac!$S21))=FALSE(),CONCATENATE(Opis_efektów_inż!$A$15,", "),""),IF(ISERR(FIND(Opis_efektów_inż!$D$16,NieStac!$S21))=FALSE(),CONCATENATE(Opis_efektów_inż!$A$16,", "),""),IF(ISERR(FIND(Opis_efektów_inż!$D$17,NieStac!$S21))=FALSE(),CONCATENATE(Opis_efektów_inż!$A$17,", "),""))</f>
        <v/>
      </c>
      <c r="D12" s="229"/>
    </row>
    <row r="13" spans="1:24" ht="12.75" hidden="1">
      <c r="A13" s="197"/>
      <c r="B13" s="229" t="str">
        <f>CONCATENATE(IF(ISERR(FIND(Opis_efektów_inż!$D$5,#REF!))=FALSE(),CONCATENATE(Opis_efektów_inż!$A$5,", "),""),IF(ISERR(FIND(Opis_efektów_inż!$D$6,#REF!))=FALSE(),CONCATENATE(Opis_efektów_inż!$A$6,", "),""))</f>
        <v/>
      </c>
      <c r="C13" s="231" t="str">
        <f>CONCATENATE(IF(ISERR(FIND(Opis_efektów_inż!$D$8,#REF!))=FALSE(),CONCATENATE(Opis_efektów_inż!$A$8,", "),""),IF(ISERR(FIND(Opis_efektów_inż!$D$9,#REF!))=FALSE(),CONCATENATE(Opis_efektów_inż!$A$9,", "),""),IF(ISERR(FIND(Opis_efektów_inż!$D$10,#REF!))=FALSE(),CONCATENATE(Opis_efektów_inż!$A$10,", "),""),IF(ISERR(FIND(Opis_efektów_inż!$D$11,#REF!))=FALSE(),CONCATENATE(Opis_efektów_inż!$A$11,", "),""),IF(ISERR(FIND(Opis_efektów_inż!$D$12,#REF!))=FALSE(),CONCATENATE(Opis_efektów_inż!$A$12,", "),""),IF(ISERR(FIND(Opis_efektów_inż!$D$13,#REF!))=FALSE(),CONCATENATE(Opis_efektów_inż!$A$13,", "),""),IF(ISERR(FIND(Opis_efektów_inż!$D$14,#REF!))=FALSE(),CONCATENATE(Opis_efektów_inż!$A$14,", "),""),IF(ISERR(FIND(Opis_efektów_inż!$D$15,#REF!))=FALSE(),CONCATENATE(Opis_efektów_inż!$A$15,", "),""),IF(ISERR(FIND(Opis_efektów_inż!$D$16,#REF!))=FALSE(),CONCATENATE(Opis_efektów_inż!$A$16,", "),""),IF(ISERR(FIND(Opis_efektów_inż!$D$17,#REF!))=FALSE(),CONCATENATE(Opis_efektów_inż!$A$17,", "),""))</f>
        <v/>
      </c>
      <c r="D13" s="229"/>
    </row>
    <row r="14" spans="1:24" ht="12.75" hidden="1">
      <c r="A14" s="197" t="e">
        <f t="shared" ref="A14:A15" si="0">#REF!</f>
        <v>#REF!</v>
      </c>
      <c r="B14" s="229" t="str">
        <f>CONCATENATE(IF(ISERR(FIND(Opis_efektów_inż!$D$5,#REF!))=FALSE(),CONCATENATE(Opis_efektów_inż!$A$5,", "),""),IF(ISERR(FIND(Opis_efektów_inż!$D$6,#REF!))=FALSE(),CONCATENATE(Opis_efektów_inż!$A$6,", "),""))</f>
        <v/>
      </c>
      <c r="C14" s="231" t="str">
        <f>CONCATENATE(IF(ISERR(FIND(Opis_efektów_inż!$D$8,#REF!))=FALSE(),CONCATENATE(Opis_efektów_inż!$A$8,", "),""),IF(ISERR(FIND(Opis_efektów_inż!$D$9,#REF!))=FALSE(),CONCATENATE(Opis_efektów_inż!$A$9,", "),""),IF(ISERR(FIND(Opis_efektów_inż!$D$10,#REF!))=FALSE(),CONCATENATE(Opis_efektów_inż!$A$10,", "),""),IF(ISERR(FIND(Opis_efektów_inż!$D$11,#REF!))=FALSE(),CONCATENATE(Opis_efektów_inż!$A$11,", "),""),IF(ISERR(FIND(Opis_efektów_inż!$D$12,#REF!))=FALSE(),CONCATENATE(Opis_efektów_inż!$A$12,", "),""),IF(ISERR(FIND(Opis_efektów_inż!$D$13,#REF!))=FALSE(),CONCATENATE(Opis_efektów_inż!$A$13,", "),""),IF(ISERR(FIND(Opis_efektów_inż!$D$14,#REF!))=FALSE(),CONCATENATE(Opis_efektów_inż!$A$14,", "),""),IF(ISERR(FIND(Opis_efektów_inż!$D$15,#REF!))=FALSE(),CONCATENATE(Opis_efektów_inż!$A$15,", "),""),IF(ISERR(FIND(Opis_efektów_inż!$D$16,#REF!))=FALSE(),CONCATENATE(Opis_efektów_inż!$A$16,", "),""),IF(ISERR(FIND(Opis_efektów_inż!$D$17,#REF!))=FALSE(),CONCATENATE(Opis_efektów_inż!$A$17,", "),""))</f>
        <v/>
      </c>
      <c r="D14" s="229"/>
    </row>
    <row r="15" spans="1:24" ht="12.75" hidden="1">
      <c r="A15" s="197" t="e">
        <f t="shared" si="0"/>
        <v>#REF!</v>
      </c>
      <c r="B15" s="229" t="str">
        <f>CONCATENATE(IF(ISERR(FIND(Opis_efektów_inż!$D$5,#REF!))=FALSE(),CONCATENATE(Opis_efektów_inż!$A$5,", "),""),IF(ISERR(FIND(Opis_efektów_inż!$D$6,#REF!))=FALSE(),CONCATENATE(Opis_efektów_inż!$A$6,", "),""))</f>
        <v/>
      </c>
      <c r="C15" s="231" t="str">
        <f>CONCATENATE(IF(ISERR(FIND(Opis_efektów_inż!$D$8,#REF!))=FALSE(),CONCATENATE(Opis_efektów_inż!$A$8,", "),""),IF(ISERR(FIND(Opis_efektów_inż!$D$9,#REF!))=FALSE(),CONCATENATE(Opis_efektów_inż!$A$9,", "),""),IF(ISERR(FIND(Opis_efektów_inż!$D$10,#REF!))=FALSE(),CONCATENATE(Opis_efektów_inż!$A$10,", "),""),IF(ISERR(FIND(Opis_efektów_inż!$D$11,#REF!))=FALSE(),CONCATENATE(Opis_efektów_inż!$A$11,", "),""),IF(ISERR(FIND(Opis_efektów_inż!$D$12,#REF!))=FALSE(),CONCATENATE(Opis_efektów_inż!$A$12,", "),""),IF(ISERR(FIND(Opis_efektów_inż!$D$13,#REF!))=FALSE(),CONCATENATE(Opis_efektów_inż!$A$13,", "),""),IF(ISERR(FIND(Opis_efektów_inż!$D$14,#REF!))=FALSE(),CONCATENATE(Opis_efektów_inż!$A$14,", "),""),IF(ISERR(FIND(Opis_efektów_inż!$D$15,#REF!))=FALSE(),CONCATENATE(Opis_efektów_inż!$A$15,", "),""),IF(ISERR(FIND(Opis_efektów_inż!$D$16,#REF!))=FALSE(),CONCATENATE(Opis_efektów_inż!$A$16,", "),""),IF(ISERR(FIND(Opis_efektów_inż!$D$17,#REF!))=FALSE(),CONCATENATE(Opis_efektów_inż!$A$17,", "),""))</f>
        <v/>
      </c>
      <c r="D15" s="229"/>
    </row>
    <row r="16" spans="1:24" ht="12.75">
      <c r="A16" s="195" t="str">
        <f>NieStac!$C24</f>
        <v>Semestr 2:</v>
      </c>
      <c r="B16" s="229" t="str">
        <f>CONCATENATE(IF(ISERR(FIND(Opis_efektów_inż!$D$5,#REF!))=FALSE(),CONCATENATE(Opis_efektów_inż!$A$5,", "),""),IF(ISERR(FIND(Opis_efektów_inż!$D$6,#REF!))=FALSE(),CONCATENATE(Opis_efektów_inż!$A$6,", "),""))</f>
        <v/>
      </c>
      <c r="C16" s="231" t="str">
        <f>CONCATENATE(IF(ISERR(FIND(Opis_efektów_inż!$D$8,#REF!))=FALSE(),CONCATENATE(Opis_efektów_inż!$A$8,", "),""),IF(ISERR(FIND(Opis_efektów_inż!$D$9,#REF!))=FALSE(),CONCATENATE(Opis_efektów_inż!$A$9,", "),""),IF(ISERR(FIND(Opis_efektów_inż!$D$10,#REF!))=FALSE(),CONCATENATE(Opis_efektów_inż!$A$10,", "),""),IF(ISERR(FIND(Opis_efektów_inż!$D$11,#REF!))=FALSE(),CONCATENATE(Opis_efektów_inż!$A$11,", "),""),IF(ISERR(FIND(Opis_efektów_inż!$D$12,#REF!))=FALSE(),CONCATENATE(Opis_efektów_inż!$A$12,", "),""),IF(ISERR(FIND(Opis_efektów_inż!$D$13,#REF!))=FALSE(),CONCATENATE(Opis_efektów_inż!$A$13,", "),""),IF(ISERR(FIND(Opis_efektów_inż!$D$14,#REF!))=FALSE(),CONCATENATE(Opis_efektów_inż!$A$14,", "),""),IF(ISERR(FIND(Opis_efektów_inż!$D$15,#REF!))=FALSE(),CONCATENATE(Opis_efektów_inż!$A$15,", "),""),IF(ISERR(FIND(Opis_efektów_inż!$D$16,#REF!))=FALSE(),CONCATENATE(Opis_efektów_inż!$A$16,", "),""),IF(ISERR(FIND(Opis_efektów_inż!$D$17,#REF!))=FALSE(),CONCATENATE(Opis_efektów_inż!$A$17,", "),""))</f>
        <v/>
      </c>
      <c r="D16" s="229"/>
    </row>
    <row r="17" spans="1:4" ht="12.75">
      <c r="A17" s="197" t="str">
        <f>NieStac!$C27</f>
        <v>Autonomiczne roboty mobilne</v>
      </c>
      <c r="B17" s="229" t="str">
        <f>CONCATENATE(IF(ISERR(FIND(Opis_efektów_inż!$D$5,NieStac!$R27))=FALSE(),CONCATENATE(Opis_efektów_inż!$A$5,", "),""),IF(ISERR(FIND(Opis_efektów_inż!$D$6,NieStac!$R27))=FALSE(),CONCATENATE(Opis_efektów_inż!$A$6,", "),""))</f>
        <v/>
      </c>
      <c r="C17" s="231" t="str">
        <f>CONCATENATE(IF(ISERR(FIND(Opis_efektów_inż!$D$8,NieStac!$S27))=FALSE(),CONCATENATE(Opis_efektów_inż!$A$8,", "),""),IF(ISERR(FIND(Opis_efektów_inż!$D$9,NieStac!$S27))=FALSE(),CONCATENATE(Opis_efektów_inż!$A$9,", "),""),IF(ISERR(FIND(Opis_efektów_inż!$D$10,NieStac!$S27))=FALSE(),CONCATENATE(Opis_efektów_inż!$A$10,", "),""),IF(ISERR(FIND(Opis_efektów_inż!$D$11,NieStac!$S27))=FALSE(),CONCATENATE(Opis_efektów_inż!$A$11,", "),""),IF(ISERR(FIND(Opis_efektów_inż!$D$12,NieStac!$S27))=FALSE(),CONCATENATE(Opis_efektów_inż!$A$12,", "),""),IF(ISERR(FIND(Opis_efektów_inż!$D$13,NieStac!$S27))=FALSE(),CONCATENATE(Opis_efektów_inż!$A$13,", "),""),IF(ISERR(FIND(Opis_efektów_inż!$D$14,NieStac!$S27))=FALSE(),CONCATENATE(Opis_efektów_inż!$A$14,", "),""),IF(ISERR(FIND(Opis_efektów_inż!$D$15,NieStac!$S27))=FALSE(),CONCATENATE(Opis_efektów_inż!$A$15,", "),""),IF(ISERR(FIND(Opis_efektów_inż!$D$16,NieStac!$S27))=FALSE(),CONCATENATE(Opis_efektów_inż!$A$16,", "),""),IF(ISERR(FIND(Opis_efektów_inż!$D$17,NieStac!$S27))=FALSE(),CONCATENATE(Opis_efektów_inż!$A$17,", "),""))</f>
        <v xml:space="preserve">K2_U12, </v>
      </c>
      <c r="D17" s="229"/>
    </row>
    <row r="18" spans="1:4" ht="12.75">
      <c r="A18" s="197" t="str">
        <f>NieStac!$C28</f>
        <v>Autonomiczne roboty latające</v>
      </c>
      <c r="B18" s="229" t="str">
        <f>CONCATENATE(IF(ISERR(FIND(Opis_efektów_inż!$D$5,NieStac!$R28))=FALSE(),CONCATENATE(Opis_efektów_inż!$A$5,", "),""),IF(ISERR(FIND(Opis_efektów_inż!$D$6,NieStac!$R28))=FALSE(),CONCATENATE(Opis_efektów_inż!$A$6,", "),""))</f>
        <v/>
      </c>
      <c r="C18" s="231" t="str">
        <f>CONCATENATE(IF(ISERR(FIND(Opis_efektów_inż!$D$8,NieStac!$S28))=FALSE(),CONCATENATE(Opis_efektów_inż!$A$8,", "),""),IF(ISERR(FIND(Opis_efektów_inż!$D$9,NieStac!$S28))=FALSE(),CONCATENATE(Opis_efektów_inż!$A$9,", "),""),IF(ISERR(FIND(Opis_efektów_inż!$D$10,NieStac!$S28))=FALSE(),CONCATENATE(Opis_efektów_inż!$A$10,", "),""),IF(ISERR(FIND(Opis_efektów_inż!$D$11,NieStac!$S28))=FALSE(),CONCATENATE(Opis_efektów_inż!$A$11,", "),""),IF(ISERR(FIND(Opis_efektów_inż!$D$12,NieStac!$S28))=FALSE(),CONCATENATE(Opis_efektów_inż!$A$12,", "),""),IF(ISERR(FIND(Opis_efektów_inż!$D$13,NieStac!$S28))=FALSE(),CONCATENATE(Opis_efektów_inż!$A$13,", "),""),IF(ISERR(FIND(Opis_efektów_inż!$D$14,NieStac!$S28))=FALSE(),CONCATENATE(Opis_efektów_inż!$A$14,", "),""),IF(ISERR(FIND(Opis_efektów_inż!$D$15,NieStac!$S28))=FALSE(),CONCATENATE(Opis_efektów_inż!$A$15,", "),""),IF(ISERR(FIND(Opis_efektów_inż!$D$16,NieStac!$S28))=FALSE(),CONCATENATE(Opis_efektów_inż!$A$16,", "),""),IF(ISERR(FIND(Opis_efektów_inż!$D$17,NieStac!$S28))=FALSE(),CONCATENATE(Opis_efektów_inż!$A$17,", "),""))</f>
        <v xml:space="preserve">K2_U9, K2_U10, K2_U19, </v>
      </c>
      <c r="D18" s="229"/>
    </row>
    <row r="19" spans="1:4" ht="12.75">
      <c r="A19" s="197" t="str">
        <f>NieStac!$C29</f>
        <v>Zaawansowane przetwarzanie obrazów</v>
      </c>
      <c r="B19" s="229" t="str">
        <f>CONCATENATE(IF(ISERR(FIND(Opis_efektów_inż!$D$5,NieStac!$R29))=FALSE(),CONCATENATE(Opis_efektów_inż!$A$5,", "),""),IF(ISERR(FIND(Opis_efektów_inż!$D$6,NieStac!$R29))=FALSE(),CONCATENATE(Opis_efektów_inż!$A$6,", "),""))</f>
        <v/>
      </c>
      <c r="C19" s="231" t="str">
        <f>CONCATENATE(IF(ISERR(FIND(Opis_efektów_inż!$D$8,NieStac!$S29))=FALSE(),CONCATENATE(Opis_efektów_inż!$A$8,", "),""),IF(ISERR(FIND(Opis_efektów_inż!$D$9,NieStac!$S29))=FALSE(),CONCATENATE(Opis_efektów_inż!$A$9,", "),""),IF(ISERR(FIND(Opis_efektów_inż!$D$10,NieStac!$S29))=FALSE(),CONCATENATE(Opis_efektów_inż!$A$10,", "),""),IF(ISERR(FIND(Opis_efektów_inż!$D$11,NieStac!$S29))=FALSE(),CONCATENATE(Opis_efektów_inż!$A$11,", "),""),IF(ISERR(FIND(Opis_efektów_inż!$D$12,NieStac!$S29))=FALSE(),CONCATENATE(Opis_efektów_inż!$A$12,", "),""),IF(ISERR(FIND(Opis_efektów_inż!$D$13,NieStac!$S29))=FALSE(),CONCATENATE(Opis_efektów_inż!$A$13,", "),""),IF(ISERR(FIND(Opis_efektów_inż!$D$14,NieStac!$S29))=FALSE(),CONCATENATE(Opis_efektów_inż!$A$14,", "),""),IF(ISERR(FIND(Opis_efektów_inż!$D$15,NieStac!$S29))=FALSE(),CONCATENATE(Opis_efektów_inż!$A$15,", "),""),IF(ISERR(FIND(Opis_efektów_inż!$D$16,NieStac!$S29))=FALSE(),CONCATENATE(Opis_efektów_inż!$A$16,", "),""),IF(ISERR(FIND(Opis_efektów_inż!$D$17,NieStac!$S29))=FALSE(),CONCATENATE(Opis_efektów_inż!$A$17,", "),""))</f>
        <v xml:space="preserve">K2_U10, </v>
      </c>
      <c r="D19" s="229"/>
    </row>
    <row r="20" spans="1:4" ht="38.25">
      <c r="A20" s="197" t="str">
        <f>NieStac!$C30</f>
        <v xml:space="preserve">Przedmiot obieralny 1:
a) Eksploracyjna analiza danych
b) Komputerowe systemy sterowania </v>
      </c>
      <c r="B20" s="229" t="str">
        <f>CONCATENATE(IF(ISERR(FIND(Opis_efektów_inż!$D$5,NieStac!$R30))=FALSE(),CONCATENATE(Opis_efektów_inż!$A$5,", "),""),IF(ISERR(FIND(Opis_efektów_inż!$D$6,NieStac!$R30))=FALSE(),CONCATENATE(Opis_efektów_inż!$A$6,", "),""))</f>
        <v/>
      </c>
      <c r="C20" s="231" t="str">
        <f>CONCATENATE(IF(ISERR(FIND(Opis_efektów_inż!$D$8,NieStac!$S30))=FALSE(),CONCATENATE(Opis_efektów_inż!$A$8,", "),""),IF(ISERR(FIND(Opis_efektów_inż!$D$9,NieStac!$S30))=FALSE(),CONCATENATE(Opis_efektów_inż!$A$9,", "),""),IF(ISERR(FIND(Opis_efektów_inż!$D$10,NieStac!$S30))=FALSE(),CONCATENATE(Opis_efektów_inż!$A$10,", "),""),IF(ISERR(FIND(Opis_efektów_inż!$D$11,NieStac!$S30))=FALSE(),CONCATENATE(Opis_efektów_inż!$A$11,", "),""),IF(ISERR(FIND(Opis_efektów_inż!$D$12,NieStac!$S30))=FALSE(),CONCATENATE(Opis_efektów_inż!$A$12,", "),""),IF(ISERR(FIND(Opis_efektów_inż!$D$13,NieStac!$S30))=FALSE(),CONCATENATE(Opis_efektów_inż!$A$13,", "),""),IF(ISERR(FIND(Opis_efektów_inż!$D$14,NieStac!$S30))=FALSE(),CONCATENATE(Opis_efektów_inż!$A$14,", "),""),IF(ISERR(FIND(Opis_efektów_inż!$D$15,NieStac!$S30))=FALSE(),CONCATENATE(Opis_efektów_inż!$A$15,", "),""),IF(ISERR(FIND(Opis_efektów_inż!$D$16,NieStac!$S30))=FALSE(),CONCATENATE(Opis_efektów_inż!$A$16,", "),""),IF(ISERR(FIND(Opis_efektów_inż!$D$17,NieStac!$S30))=FALSE(),CONCATENATE(Opis_efektów_inż!$A$17,", "),""))</f>
        <v xml:space="preserve">K2_U10, K2_U12, K2_U13, </v>
      </c>
      <c r="D20" s="229"/>
    </row>
    <row r="21" spans="1:4" ht="15.75" customHeight="1">
      <c r="A21" s="197" t="str">
        <f>NieStac!$C31</f>
        <v>Nowoczesne sensory w robotyce</v>
      </c>
      <c r="B21" s="229" t="str">
        <f>CONCATENATE(IF(ISERR(FIND(Opis_efektów_inż!$D$5,NieStac!$R31))=FALSE(),CONCATENATE(Opis_efektów_inż!$A$5,", "),""),IF(ISERR(FIND(Opis_efektów_inż!$D$6,NieStac!$R31))=FALSE(),CONCATENATE(Opis_efektów_inż!$A$6,", "),""))</f>
        <v/>
      </c>
      <c r="C21" s="231" t="str">
        <f>CONCATENATE(IF(ISERR(FIND(Opis_efektów_inż!$D$8,NieStac!$S31))=FALSE(),CONCATENATE(Opis_efektów_inż!$A$8,", "),""),IF(ISERR(FIND(Opis_efektów_inż!$D$9,NieStac!$S31))=FALSE(),CONCATENATE(Opis_efektów_inż!$A$9,", "),""),IF(ISERR(FIND(Opis_efektów_inż!$D$10,NieStac!$S31))=FALSE(),CONCATENATE(Opis_efektów_inż!$A$10,", "),""),IF(ISERR(FIND(Opis_efektów_inż!$D$11,NieStac!$S31))=FALSE(),CONCATENATE(Opis_efektów_inż!$A$11,", "),""),IF(ISERR(FIND(Opis_efektów_inż!$D$12,NieStac!$S31))=FALSE(),CONCATENATE(Opis_efektów_inż!$A$12,", "),""),IF(ISERR(FIND(Opis_efektów_inż!$D$13,NieStac!$S31))=FALSE(),CONCATENATE(Opis_efektów_inż!$A$13,", "),""),IF(ISERR(FIND(Opis_efektów_inż!$D$14,NieStac!$S31))=FALSE(),CONCATENATE(Opis_efektów_inż!$A$14,", "),""),IF(ISERR(FIND(Opis_efektów_inż!$D$15,NieStac!$S31))=FALSE(),CONCATENATE(Opis_efektów_inż!$A$15,", "),""),IF(ISERR(FIND(Opis_efektów_inż!$D$16,NieStac!$S31))=FALSE(),CONCATENATE(Opis_efektów_inż!$A$16,", "),""),IF(ISERR(FIND(Opis_efektów_inż!$D$17,NieStac!$S31))=FALSE(),CONCATENATE(Opis_efektów_inż!$A$17,", "),""))</f>
        <v xml:space="preserve">K2_U11, K2_U13, </v>
      </c>
      <c r="D21" s="229"/>
    </row>
    <row r="22" spans="1:4" ht="15.75" customHeight="1">
      <c r="A22" s="197" t="str">
        <f>NieStac!$C32</f>
        <v xml:space="preserve">Przedmiot obieralny społeczno-humanistyczny 1: 
a) Zarządzanie strategiczne 
b) Zintegrowane systemy zarządzania 
c) Organizacja i zarządzanie małych przedsiębiorstw </v>
      </c>
      <c r="B22" s="229" t="str">
        <f>CONCATENATE(IF(ISERR(FIND(Opis_efektów_inż!$D$5,NieStac!$R32))=FALSE(),CONCATENATE(Opis_efektów_inż!$A$5,", "),""),IF(ISERR(FIND(Opis_efektów_inż!$D$6,NieStac!$R32))=FALSE(),CONCATENATE(Opis_efektów_inż!$A$6,", "),""))</f>
        <v xml:space="preserve">K2_W17, </v>
      </c>
      <c r="C22" s="231" t="str">
        <f>CONCATENATE(IF(ISERR(FIND(Opis_efektów_inż!$D$8,NieStac!$S32))=FALSE(),CONCATENATE(Opis_efektów_inż!$A$8,", "),""),IF(ISERR(FIND(Opis_efektów_inż!$D$9,NieStac!$S32))=FALSE(),CONCATENATE(Opis_efektów_inż!$A$9,", "),""),IF(ISERR(FIND(Opis_efektów_inż!$D$10,NieStac!$S32))=FALSE(),CONCATENATE(Opis_efektów_inż!$A$10,", "),""),IF(ISERR(FIND(Opis_efektów_inż!$D$11,NieStac!$S32))=FALSE(),CONCATENATE(Opis_efektów_inż!$A$11,", "),""),IF(ISERR(FIND(Opis_efektów_inż!$D$12,NieStac!$S32))=FALSE(),CONCATENATE(Opis_efektów_inż!$A$12,", "),""),IF(ISERR(FIND(Opis_efektów_inż!$D$13,NieStac!$S32))=FALSE(),CONCATENATE(Opis_efektów_inż!$A$13,", "),""),IF(ISERR(FIND(Opis_efektów_inż!$D$14,NieStac!$S32))=FALSE(),CONCATENATE(Opis_efektów_inż!$A$14,", "),""),IF(ISERR(FIND(Opis_efektów_inż!$D$15,NieStac!$S32))=FALSE(),CONCATENATE(Opis_efektów_inż!$A$15,", "),""),IF(ISERR(FIND(Opis_efektów_inż!$D$16,NieStac!$S32))=FALSE(),CONCATENATE(Opis_efektów_inż!$A$16,", "),""),IF(ISERR(FIND(Opis_efektów_inż!$D$17,NieStac!$S32))=FALSE(),CONCATENATE(Opis_efektów_inż!$A$17,", "),""))</f>
        <v xml:space="preserve">K2_U18, K2_U14, </v>
      </c>
      <c r="D22" s="229"/>
    </row>
    <row r="23" spans="1:4" ht="15.75" customHeight="1">
      <c r="A23" s="197" t="str">
        <f>NieStac!$C33</f>
        <v>Język obcy</v>
      </c>
      <c r="B23" s="229" t="str">
        <f>CONCATENATE(IF(ISERR(FIND(Opis_efektów_inż!$D$5,NieStac!$R33))=FALSE(),CONCATENATE(Opis_efektów_inż!$A$5,", "),""),IF(ISERR(FIND(Opis_efektów_inż!$D$6,NieStac!$R33))=FALSE(),CONCATENATE(Opis_efektów_inż!$A$6,", "),""))</f>
        <v/>
      </c>
      <c r="C23" s="231" t="str">
        <f>CONCATENATE(IF(ISERR(FIND(Opis_efektów_inż!$D$8,NieStac!$S33))=FALSE(),CONCATENATE(Opis_efektów_inż!$A$8,", "),""),IF(ISERR(FIND(Opis_efektów_inż!$D$9,NieStac!$S33))=FALSE(),CONCATENATE(Opis_efektów_inż!$A$9,", "),""),IF(ISERR(FIND(Opis_efektów_inż!$D$10,NieStac!$S33))=FALSE(),CONCATENATE(Opis_efektów_inż!$A$10,", "),""),IF(ISERR(FIND(Opis_efektów_inż!$D$11,NieStac!$S33))=FALSE(),CONCATENATE(Opis_efektów_inż!$A$11,", "),""),IF(ISERR(FIND(Opis_efektów_inż!$D$12,NieStac!$S33))=FALSE(),CONCATENATE(Opis_efektów_inż!$A$12,", "),""),IF(ISERR(FIND(Opis_efektów_inż!$D$13,NieStac!$S33))=FALSE(),CONCATENATE(Opis_efektów_inż!$A$13,", "),""),IF(ISERR(FIND(Opis_efektów_inż!$D$14,NieStac!$S33))=FALSE(),CONCATENATE(Opis_efektów_inż!$A$14,", "),""),IF(ISERR(FIND(Opis_efektów_inż!$D$15,NieStac!$S33))=FALSE(),CONCATENATE(Opis_efektów_inż!$A$15,", "),""),IF(ISERR(FIND(Opis_efektów_inż!$D$16,NieStac!$S33))=FALSE(),CONCATENATE(Opis_efektów_inż!$A$16,", "),""),IF(ISERR(FIND(Opis_efektów_inż!$D$17,NieStac!$S33))=FALSE(),CONCATENATE(Opis_efektów_inż!$A$17,", "),""))</f>
        <v/>
      </c>
      <c r="D23" s="229"/>
    </row>
    <row r="24" spans="1:4" ht="15.75" hidden="1" customHeight="1">
      <c r="A24" s="197">
        <f>NieStac!$C34</f>
        <v>0</v>
      </c>
      <c r="B24" s="229" t="str">
        <f>CONCATENATE(IF(ISERR(FIND(Opis_efektów_inż!$D$5,NieStac!$R34))=FALSE(),CONCATENATE(Opis_efektów_inż!$A$5,", "),""),IF(ISERR(FIND(Opis_efektów_inż!$D$6,NieStac!$R34))=FALSE(),CONCATENATE(Opis_efektów_inż!$A$6,", "),""))</f>
        <v/>
      </c>
      <c r="C24" s="231" t="str">
        <f>CONCATENATE(IF(ISERR(FIND(Opis_efektów_inż!$D$8,NieStac!$S34))=FALSE(),CONCATENATE(Opis_efektów_inż!$A$8,", "),""),IF(ISERR(FIND(Opis_efektów_inż!$D$9,NieStac!$S34))=FALSE(),CONCATENATE(Opis_efektów_inż!$A$9,", "),""),IF(ISERR(FIND(Opis_efektów_inż!$D$10,NieStac!$S34))=FALSE(),CONCATENATE(Opis_efektów_inż!$A$10,", "),""),IF(ISERR(FIND(Opis_efektów_inż!$D$11,NieStac!$S34))=FALSE(),CONCATENATE(Opis_efektów_inż!$A$11,", "),""),IF(ISERR(FIND(Opis_efektów_inż!$D$12,NieStac!$S34))=FALSE(),CONCATENATE(Opis_efektów_inż!$A$12,", "),""),IF(ISERR(FIND(Opis_efektów_inż!$D$13,NieStac!$S34))=FALSE(),CONCATENATE(Opis_efektów_inż!$A$13,", "),""),IF(ISERR(FIND(Opis_efektów_inż!$D$14,NieStac!$S34))=FALSE(),CONCATENATE(Opis_efektów_inż!$A$14,", "),""),IF(ISERR(FIND(Opis_efektów_inż!$D$15,NieStac!$S34))=FALSE(),CONCATENATE(Opis_efektów_inż!$A$15,", "),""),IF(ISERR(FIND(Opis_efektów_inż!$D$16,NieStac!$S34))=FALSE(),CONCATENATE(Opis_efektów_inż!$A$16,", "),""),IF(ISERR(FIND(Opis_efektów_inż!$D$17,NieStac!$S34))=FALSE(),CONCATENATE(Opis_efektów_inż!$A$17,", "),""))</f>
        <v/>
      </c>
      <c r="D24" s="229"/>
    </row>
    <row r="25" spans="1:4" ht="15.75" hidden="1" customHeight="1">
      <c r="A25" s="197">
        <f>NieStac!$C35</f>
        <v>0</v>
      </c>
      <c r="B25" s="229" t="str">
        <f>CONCATENATE(IF(ISERR(FIND(Opis_efektów_inż!$D$5,NieStac!$R35))=FALSE(),CONCATENATE(Opis_efektów_inż!$A$5,", "),""),IF(ISERR(FIND(Opis_efektów_inż!$D$6,NieStac!$R35))=FALSE(),CONCATENATE(Opis_efektów_inż!$A$6,", "),""))</f>
        <v/>
      </c>
      <c r="C25" s="231" t="str">
        <f>CONCATENATE(IF(ISERR(FIND(Opis_efektów_inż!$D$8,NieStac!$S35))=FALSE(),CONCATENATE(Opis_efektów_inż!$A$8,", "),""),IF(ISERR(FIND(Opis_efektów_inż!$D$9,NieStac!$S35))=FALSE(),CONCATENATE(Opis_efektów_inż!$A$9,", "),""),IF(ISERR(FIND(Opis_efektów_inż!$D$10,NieStac!$S35))=FALSE(),CONCATENATE(Opis_efektów_inż!$A$10,", "),""),IF(ISERR(FIND(Opis_efektów_inż!$D$11,NieStac!$S35))=FALSE(),CONCATENATE(Opis_efektów_inż!$A$11,", "),""),IF(ISERR(FIND(Opis_efektów_inż!$D$12,NieStac!$S35))=FALSE(),CONCATENATE(Opis_efektów_inż!$A$12,", "),""),IF(ISERR(FIND(Opis_efektów_inż!$D$13,NieStac!$S35))=FALSE(),CONCATENATE(Opis_efektów_inż!$A$13,", "),""),IF(ISERR(FIND(Opis_efektów_inż!$D$14,NieStac!$S35))=FALSE(),CONCATENATE(Opis_efektów_inż!$A$14,", "),""),IF(ISERR(FIND(Opis_efektów_inż!$D$15,NieStac!$S35))=FALSE(),CONCATENATE(Opis_efektów_inż!$A$15,", "),""),IF(ISERR(FIND(Opis_efektów_inż!$D$16,NieStac!$S35))=FALSE(),CONCATENATE(Opis_efektów_inż!$A$16,", "),""),IF(ISERR(FIND(Opis_efektów_inż!$D$17,NieStac!$S35))=FALSE(),CONCATENATE(Opis_efektów_inż!$A$17,", "),""))</f>
        <v/>
      </c>
      <c r="D25" s="229"/>
    </row>
    <row r="26" spans="1:4" ht="15.75" hidden="1" customHeight="1">
      <c r="A26" s="197">
        <f>NieStac!$C36</f>
        <v>0</v>
      </c>
      <c r="B26" s="229" t="str">
        <f>CONCATENATE(IF(ISERR(FIND(Opis_efektów_inż!$D$5,NieStac!$R36))=FALSE(),CONCATENATE(Opis_efektów_inż!$A$5,", "),""),IF(ISERR(FIND(Opis_efektów_inż!$D$6,NieStac!$R36))=FALSE(),CONCATENATE(Opis_efektów_inż!$A$6,", "),""))</f>
        <v/>
      </c>
      <c r="C26" s="231" t="str">
        <f>CONCATENATE(IF(ISERR(FIND(Opis_efektów_inż!$D$8,NieStac!$S36))=FALSE(),CONCATENATE(Opis_efektów_inż!$A$8,", "),""),IF(ISERR(FIND(Opis_efektów_inż!$D$9,NieStac!$S36))=FALSE(),CONCATENATE(Opis_efektów_inż!$A$9,", "),""),IF(ISERR(FIND(Opis_efektów_inż!$D$10,NieStac!$S36))=FALSE(),CONCATENATE(Opis_efektów_inż!$A$10,", "),""),IF(ISERR(FIND(Opis_efektów_inż!$D$11,NieStac!$S36))=FALSE(),CONCATENATE(Opis_efektów_inż!$A$11,", "),""),IF(ISERR(FIND(Opis_efektów_inż!$D$12,NieStac!$S36))=FALSE(),CONCATENATE(Opis_efektów_inż!$A$12,", "),""),IF(ISERR(FIND(Opis_efektów_inż!$D$13,NieStac!$S36))=FALSE(),CONCATENATE(Opis_efektów_inż!$A$13,", "),""),IF(ISERR(FIND(Opis_efektów_inż!$D$14,NieStac!$S36))=FALSE(),CONCATENATE(Opis_efektów_inż!$A$14,", "),""),IF(ISERR(FIND(Opis_efektów_inż!$D$15,NieStac!$S36))=FALSE(),CONCATENATE(Opis_efektów_inż!$A$15,", "),""),IF(ISERR(FIND(Opis_efektów_inż!$D$16,NieStac!$S36))=FALSE(),CONCATENATE(Opis_efektów_inż!$A$16,", "),""),IF(ISERR(FIND(Opis_efektów_inż!$D$17,NieStac!$S36))=FALSE(),CONCATENATE(Opis_efektów_inż!$A$17,", "),""))</f>
        <v/>
      </c>
      <c r="D26" s="229"/>
    </row>
    <row r="27" spans="1:4" ht="15.75" hidden="1" customHeight="1">
      <c r="A27" s="197">
        <f>NieStac!$C37</f>
        <v>0</v>
      </c>
      <c r="B27" s="229" t="str">
        <f>CONCATENATE(IF(ISERR(FIND(Opis_efektów_inż!$D$5,NieStac!$R37))=FALSE(),CONCATENATE(Opis_efektów_inż!$A$5,", "),""),IF(ISERR(FIND(Opis_efektów_inż!$D$6,NieStac!$R37))=FALSE(),CONCATENATE(Opis_efektów_inż!$A$6,", "),""))</f>
        <v/>
      </c>
      <c r="C27" s="231" t="str">
        <f>CONCATENATE(IF(ISERR(FIND(Opis_efektów_inż!$D$8,NieStac!$S37))=FALSE(),CONCATENATE(Opis_efektów_inż!$A$8,", "),""),IF(ISERR(FIND(Opis_efektów_inż!$D$9,NieStac!$S37))=FALSE(),CONCATENATE(Opis_efektów_inż!$A$9,", "),""),IF(ISERR(FIND(Opis_efektów_inż!$D$10,NieStac!$S37))=FALSE(),CONCATENATE(Opis_efektów_inż!$A$10,", "),""),IF(ISERR(FIND(Opis_efektów_inż!$D$11,NieStac!$S37))=FALSE(),CONCATENATE(Opis_efektów_inż!$A$11,", "),""),IF(ISERR(FIND(Opis_efektów_inż!$D$12,NieStac!$S37))=FALSE(),CONCATENATE(Opis_efektów_inż!$A$12,", "),""),IF(ISERR(FIND(Opis_efektów_inż!$D$13,NieStac!$S37))=FALSE(),CONCATENATE(Opis_efektów_inż!$A$13,", "),""),IF(ISERR(FIND(Opis_efektów_inż!$D$14,NieStac!$S37))=FALSE(),CONCATENATE(Opis_efektów_inż!$A$14,", "),""),IF(ISERR(FIND(Opis_efektów_inż!$D$15,NieStac!$S37))=FALSE(),CONCATENATE(Opis_efektów_inż!$A$15,", "),""),IF(ISERR(FIND(Opis_efektów_inż!$D$16,NieStac!$S37))=FALSE(),CONCATENATE(Opis_efektów_inż!$A$16,", "),""),IF(ISERR(FIND(Opis_efektów_inż!$D$17,NieStac!$S37))=FALSE(),CONCATENATE(Opis_efektów_inż!$A$17,", "),""))</f>
        <v/>
      </c>
      <c r="D27" s="229"/>
    </row>
    <row r="28" spans="1:4" ht="15.75" customHeight="1">
      <c r="A28" s="195" t="str">
        <f>NieStac!$C39</f>
        <v>Semestr 3:</v>
      </c>
      <c r="B28" s="229" t="str">
        <f>CONCATENATE(IF(ISERR(FIND(Opis_efektów_inż!$D$5,#REF!))=FALSE(),CONCATENATE(Opis_efektów_inż!$A$5,", "),""),IF(ISERR(FIND(Opis_efektów_inż!$D$6,#REF!))=FALSE(),CONCATENATE(Opis_efektów_inż!$A$6,", "),""))</f>
        <v/>
      </c>
      <c r="C28" s="231" t="str">
        <f>CONCATENATE(IF(ISERR(FIND(Opis_efektów_inż!$D$8,#REF!))=FALSE(),CONCATENATE(Opis_efektów_inż!$A$8,", "),""),IF(ISERR(FIND(Opis_efektów_inż!$D$9,#REF!))=FALSE(),CONCATENATE(Opis_efektów_inż!$A$9,", "),""),IF(ISERR(FIND(Opis_efektów_inż!$D$10,#REF!))=FALSE(),CONCATENATE(Opis_efektów_inż!$A$10,", "),""),IF(ISERR(FIND(Opis_efektów_inż!$D$11,#REF!))=FALSE(),CONCATENATE(Opis_efektów_inż!$A$11,", "),""),IF(ISERR(FIND(Opis_efektów_inż!$D$12,#REF!))=FALSE(),CONCATENATE(Opis_efektów_inż!$A$12,", "),""),IF(ISERR(FIND(Opis_efektów_inż!$D$13,#REF!))=FALSE(),CONCATENATE(Opis_efektów_inż!$A$13,", "),""),IF(ISERR(FIND(Opis_efektów_inż!$D$14,#REF!))=FALSE(),CONCATENATE(Opis_efektów_inż!$A$14,", "),""),IF(ISERR(FIND(Opis_efektów_inż!$D$15,#REF!))=FALSE(),CONCATENATE(Opis_efektów_inż!$A$15,", "),""),IF(ISERR(FIND(Opis_efektów_inż!$D$16,#REF!))=FALSE(),CONCATENATE(Opis_efektów_inż!$A$16,", "),""),IF(ISERR(FIND(Opis_efektów_inż!$D$17,#REF!))=FALSE(),CONCATENATE(Opis_efektów_inż!$A$17,", "),""))</f>
        <v/>
      </c>
      <c r="D28" s="229"/>
    </row>
    <row r="29" spans="1:4" ht="15.75" hidden="1" customHeight="1">
      <c r="A29" s="197" t="e">
        <f>#REF!</f>
        <v>#REF!</v>
      </c>
      <c r="B29" s="229" t="str">
        <f>CONCATENATE(IF(ISERR(FIND(Opis_efektów_inż!$D$5,#REF!))=FALSE(),CONCATENATE(Opis_efektów_inż!$A$5,", "),""),IF(ISERR(FIND(Opis_efektów_inż!$D$6,#REF!))=FALSE(),CONCATENATE(Opis_efektów_inż!$A$6,", "),""))</f>
        <v/>
      </c>
      <c r="C29" s="231" t="str">
        <f>CONCATENATE(IF(ISERR(FIND(Opis_efektów_inż!$D$8,#REF!))=FALSE(),CONCATENATE(Opis_efektów_inż!$A$8,", "),""),IF(ISERR(FIND(Opis_efektów_inż!$D$9,#REF!))=FALSE(),CONCATENATE(Opis_efektów_inż!$A$9,", "),""),IF(ISERR(FIND(Opis_efektów_inż!$D$10,#REF!))=FALSE(),CONCATENATE(Opis_efektów_inż!$A$10,", "),""),IF(ISERR(FIND(Opis_efektów_inż!$D$11,#REF!))=FALSE(),CONCATENATE(Opis_efektów_inż!$A$11,", "),""),IF(ISERR(FIND(Opis_efektów_inż!$D$12,#REF!))=FALSE(),CONCATENATE(Opis_efektów_inż!$A$12,", "),""),IF(ISERR(FIND(Opis_efektów_inż!$D$13,#REF!))=FALSE(),CONCATENATE(Opis_efektów_inż!$A$13,", "),""),IF(ISERR(FIND(Opis_efektów_inż!$D$14,#REF!))=FALSE(),CONCATENATE(Opis_efektów_inż!$A$14,", "),""),IF(ISERR(FIND(Opis_efektów_inż!$D$15,#REF!))=FALSE(),CONCATENATE(Opis_efektów_inż!$A$15,", "),""),IF(ISERR(FIND(Opis_efektów_inż!$D$16,#REF!))=FALSE(),CONCATENATE(Opis_efektów_inż!$A$16,", "),""),IF(ISERR(FIND(Opis_efektów_inż!$D$17,#REF!))=FALSE(),CONCATENATE(Opis_efektów_inż!$A$17,", "),""))</f>
        <v/>
      </c>
      <c r="D29" s="229"/>
    </row>
    <row r="30" spans="1:4" ht="15.75" customHeight="1">
      <c r="A30" s="197" t="str">
        <f>NieStac!$C41</f>
        <v>Autonomiczne samochody</v>
      </c>
      <c r="B30" s="229" t="str">
        <f>CONCATENATE(IF(ISERR(FIND(Opis_efektów_inż!$D$5,NieStac!$R41))=FALSE(),CONCATENATE(Opis_efektów_inż!$A$5,", "),""),IF(ISERR(FIND(Opis_efektów_inż!$D$6,NieStac!$R41))=FALSE(),CONCATENATE(Opis_efektów_inż!$A$6,", "),""))</f>
        <v/>
      </c>
      <c r="C30" s="231" t="str">
        <f>CONCATENATE(IF(ISERR(FIND(Opis_efektów_inż!$D$8,NieStac!$S41))=FALSE(),CONCATENATE(Opis_efektów_inż!$A$8,", "),""),IF(ISERR(FIND(Opis_efektów_inż!$D$9,NieStac!$S41))=FALSE(),CONCATENATE(Opis_efektów_inż!$A$9,", "),""),IF(ISERR(FIND(Opis_efektów_inż!$D$10,NieStac!$S41))=FALSE(),CONCATENATE(Opis_efektów_inż!$A$10,", "),""),IF(ISERR(FIND(Opis_efektów_inż!$D$11,NieStac!$S41))=FALSE(),CONCATENATE(Opis_efektów_inż!$A$11,", "),""),IF(ISERR(FIND(Opis_efektów_inż!$D$12,NieStac!$S41))=FALSE(),CONCATENATE(Opis_efektów_inż!$A$12,", "),""),IF(ISERR(FIND(Opis_efektów_inż!$D$13,NieStac!$S41))=FALSE(),CONCATENATE(Opis_efektów_inż!$A$13,", "),""),IF(ISERR(FIND(Opis_efektów_inż!$D$14,NieStac!$S41))=FALSE(),CONCATENATE(Opis_efektów_inż!$A$14,", "),""),IF(ISERR(FIND(Opis_efektów_inż!$D$15,NieStac!$S41))=FALSE(),CONCATENATE(Opis_efektów_inż!$A$15,", "),""),IF(ISERR(FIND(Opis_efektów_inż!$D$16,NieStac!$S41))=FALSE(),CONCATENATE(Opis_efektów_inż!$A$16,", "),""),IF(ISERR(FIND(Opis_efektów_inż!$D$17,NieStac!$S41))=FALSE(),CONCATENATE(Opis_efektów_inż!$A$17,", "),""))</f>
        <v xml:space="preserve">K2_U9, K2_U19, </v>
      </c>
      <c r="D30" s="229"/>
    </row>
    <row r="31" spans="1:4" ht="15.75" customHeight="1">
      <c r="A31" s="197" t="str">
        <f>NieStac!$C42</f>
        <v>Metody i algorytmy planowania ruchu</v>
      </c>
      <c r="B31" s="229" t="str">
        <f>CONCATENATE(IF(ISERR(FIND(Opis_efektów_inż!$D$5,NieStac!$R42))=FALSE(),CONCATENATE(Opis_efektów_inż!$A$5,", "),""),IF(ISERR(FIND(Opis_efektów_inż!$D$6,NieStac!$R42))=FALSE(),CONCATENATE(Opis_efektów_inż!$A$6,", "),""))</f>
        <v/>
      </c>
      <c r="C31" s="231" t="str">
        <f>CONCATENATE(IF(ISERR(FIND(Opis_efektów_inż!$D$8,NieStac!$S42))=FALSE(),CONCATENATE(Opis_efektów_inż!$A$8,", "),""),IF(ISERR(FIND(Opis_efektów_inż!$D$9,NieStac!$S42))=FALSE(),CONCATENATE(Opis_efektów_inż!$A$9,", "),""),IF(ISERR(FIND(Opis_efektów_inż!$D$10,NieStac!$S42))=FALSE(),CONCATENATE(Opis_efektów_inż!$A$10,", "),""),IF(ISERR(FIND(Opis_efektów_inż!$D$11,NieStac!$S42))=FALSE(),CONCATENATE(Opis_efektów_inż!$A$11,", "),""),IF(ISERR(FIND(Opis_efektów_inż!$D$12,NieStac!$S42))=FALSE(),CONCATENATE(Opis_efektów_inż!$A$12,", "),""),IF(ISERR(FIND(Opis_efektów_inż!$D$13,NieStac!$S42))=FALSE(),CONCATENATE(Opis_efektów_inż!$A$13,", "),""),IF(ISERR(FIND(Opis_efektów_inż!$D$14,NieStac!$S42))=FALSE(),CONCATENATE(Opis_efektów_inż!$A$14,", "),""),IF(ISERR(FIND(Opis_efektów_inż!$D$15,NieStac!$S42))=FALSE(),CONCATENATE(Opis_efektów_inż!$A$15,", "),""),IF(ISERR(FIND(Opis_efektów_inż!$D$16,NieStac!$S42))=FALSE(),CONCATENATE(Opis_efektów_inż!$A$16,", "),""),IF(ISERR(FIND(Opis_efektów_inż!$D$17,NieStac!$S42))=FALSE(),CONCATENATE(Opis_efektów_inż!$A$17,", "),""))</f>
        <v xml:space="preserve">K2_U9, K2_U12, </v>
      </c>
      <c r="D31" s="229"/>
    </row>
    <row r="32" spans="1:4" ht="15.75" customHeight="1">
      <c r="A32" s="197" t="str">
        <f>NieStac!$C43</f>
        <v>Zaawansowane metody programowania robotów przemysłowych i planowania zadań</v>
      </c>
      <c r="B32" s="229" t="str">
        <f>CONCATENATE(IF(ISERR(FIND(Opis_efektów_inż!$D$5,NieStac!$R43))=FALSE(),CONCATENATE(Opis_efektów_inż!$A$5,", "),""),IF(ISERR(FIND(Opis_efektów_inż!$D$6,NieStac!$R43))=FALSE(),CONCATENATE(Opis_efektów_inż!$A$6,", "),""))</f>
        <v/>
      </c>
      <c r="C32" s="231" t="str">
        <f>CONCATENATE(IF(ISERR(FIND(Opis_efektów_inż!$D$8,NieStac!$S43))=FALSE(),CONCATENATE(Opis_efektów_inż!$A$8,", "),""),IF(ISERR(FIND(Opis_efektów_inż!$D$9,NieStac!$S43))=FALSE(),CONCATENATE(Opis_efektów_inż!$A$9,", "),""),IF(ISERR(FIND(Opis_efektów_inż!$D$10,NieStac!$S43))=FALSE(),CONCATENATE(Opis_efektów_inż!$A$10,", "),""),IF(ISERR(FIND(Opis_efektów_inż!$D$11,NieStac!$S43))=FALSE(),CONCATENATE(Opis_efektów_inż!$A$11,", "),""),IF(ISERR(FIND(Opis_efektów_inż!$D$12,NieStac!$S43))=FALSE(),CONCATENATE(Opis_efektów_inż!$A$12,", "),""),IF(ISERR(FIND(Opis_efektów_inż!$D$13,NieStac!$S43))=FALSE(),CONCATENATE(Opis_efektów_inż!$A$13,", "),""),IF(ISERR(FIND(Opis_efektów_inż!$D$14,NieStac!$S43))=FALSE(),CONCATENATE(Opis_efektów_inż!$A$14,", "),""),IF(ISERR(FIND(Opis_efektów_inż!$D$15,NieStac!$S43))=FALSE(),CONCATENATE(Opis_efektów_inż!$A$15,", "),""),IF(ISERR(FIND(Opis_efektów_inż!$D$16,NieStac!$S43))=FALSE(),CONCATENATE(Opis_efektów_inż!$A$16,", "),""),IF(ISERR(FIND(Opis_efektów_inż!$D$17,NieStac!$S43))=FALSE(),CONCATENATE(Opis_efektów_inż!$A$17,", "),""))</f>
        <v xml:space="preserve">K2_U9, K2_U12, </v>
      </c>
      <c r="D32" s="229"/>
    </row>
    <row r="33" spans="1:4" ht="15.75" customHeight="1">
      <c r="A33" s="197" t="str">
        <f>NieStac!$C44</f>
        <v>Zaawansowane narzędzia i metody
programowania robotów autonomicznych</v>
      </c>
      <c r="B33" s="229" t="str">
        <f>CONCATENATE(IF(ISERR(FIND(Opis_efektów_inż!$D$5,NieStac!$R44))=FALSE(),CONCATENATE(Opis_efektów_inż!$A$5,", "),""),IF(ISERR(FIND(Opis_efektów_inż!$D$6,NieStac!$R44))=FALSE(),CONCATENATE(Opis_efektów_inż!$A$6,", "),""))</f>
        <v/>
      </c>
      <c r="C33" s="231" t="str">
        <f>CONCATENATE(IF(ISERR(FIND(Opis_efektów_inż!$D$8,NieStac!$S44))=FALSE(),CONCATENATE(Opis_efektów_inż!$A$8,", "),""),IF(ISERR(FIND(Opis_efektów_inż!$D$9,NieStac!$S44))=FALSE(),CONCATENATE(Opis_efektów_inż!$A$9,", "),""),IF(ISERR(FIND(Opis_efektów_inż!$D$10,NieStac!$S44))=FALSE(),CONCATENATE(Opis_efektów_inż!$A$10,", "),""),IF(ISERR(FIND(Opis_efektów_inż!$D$11,NieStac!$S44))=FALSE(),CONCATENATE(Opis_efektów_inż!$A$11,", "),""),IF(ISERR(FIND(Opis_efektów_inż!$D$12,NieStac!$S44))=FALSE(),CONCATENATE(Opis_efektów_inż!$A$12,", "),""),IF(ISERR(FIND(Opis_efektów_inż!$D$13,NieStac!$S44))=FALSE(),CONCATENATE(Opis_efektów_inż!$A$13,", "),""),IF(ISERR(FIND(Opis_efektów_inż!$D$14,NieStac!$S44))=FALSE(),CONCATENATE(Opis_efektów_inż!$A$14,", "),""),IF(ISERR(FIND(Opis_efektów_inż!$D$15,NieStac!$S44))=FALSE(),CONCATENATE(Opis_efektów_inż!$A$15,", "),""),IF(ISERR(FIND(Opis_efektów_inż!$D$16,NieStac!$S44))=FALSE(),CONCATENATE(Opis_efektów_inż!$A$16,", "),""),IF(ISERR(FIND(Opis_efektów_inż!$D$17,NieStac!$S44))=FALSE(),CONCATENATE(Opis_efektów_inż!$A$17,", "),""))</f>
        <v xml:space="preserve">K2_U11, K2_U12, </v>
      </c>
      <c r="D33" s="229"/>
    </row>
    <row r="34" spans="1:4" ht="15.75" customHeight="1">
      <c r="A34" s="197" t="str">
        <f>NieStac!$C45</f>
        <v>Przedmiot obieralny 2: 
a) Wybrane zagadnienia grafiki 3D i wizualizacji komputerowej
b) Systemy zrobotyzowane i przemysł 4.0
c) Modelowanie procesów biznesowych</v>
      </c>
      <c r="B34" s="229" t="str">
        <f>CONCATENATE(IF(ISERR(FIND(Opis_efektów_inż!$D$5,NieStac!$R45))=FALSE(),CONCATENATE(Opis_efektów_inż!$A$5,", "),""),IF(ISERR(FIND(Opis_efektów_inż!$D$6,NieStac!$R45))=FALSE(),CONCATENATE(Opis_efektów_inż!$A$6,", "),""))</f>
        <v/>
      </c>
      <c r="C34" s="231" t="str">
        <f>CONCATENATE(IF(ISERR(FIND(Opis_efektów_inż!$D$8,NieStac!$S45))=FALSE(),CONCATENATE(Opis_efektów_inż!$A$8,", "),""),IF(ISERR(FIND(Opis_efektów_inż!$D$9,NieStac!$S45))=FALSE(),CONCATENATE(Opis_efektów_inż!$A$9,", "),""),IF(ISERR(FIND(Opis_efektów_inż!$D$10,NieStac!$S45))=FALSE(),CONCATENATE(Opis_efektów_inż!$A$10,", "),""),IF(ISERR(FIND(Opis_efektów_inż!$D$11,NieStac!$S45))=FALSE(),CONCATENATE(Opis_efektów_inż!$A$11,", "),""),IF(ISERR(FIND(Opis_efektów_inż!$D$12,NieStac!$S45))=FALSE(),CONCATENATE(Opis_efektów_inż!$A$12,", "),""),IF(ISERR(FIND(Opis_efektów_inż!$D$13,NieStac!$S45))=FALSE(),CONCATENATE(Opis_efektów_inż!$A$13,", "),""),IF(ISERR(FIND(Opis_efektów_inż!$D$14,NieStac!$S45))=FALSE(),CONCATENATE(Opis_efektów_inż!$A$14,", "),""),IF(ISERR(FIND(Opis_efektów_inż!$D$15,NieStac!$S45))=FALSE(),CONCATENATE(Opis_efektów_inż!$A$15,", "),""),IF(ISERR(FIND(Opis_efektów_inż!$D$16,NieStac!$S45))=FALSE(),CONCATENATE(Opis_efektów_inż!$A$16,", "),""),IF(ISERR(FIND(Opis_efektów_inż!$D$17,NieStac!$S45))=FALSE(),CONCATENATE(Opis_efektów_inż!$A$17,", "),""))</f>
        <v xml:space="preserve">K2_U23, </v>
      </c>
      <c r="D34" s="229"/>
    </row>
    <row r="35" spans="1:4" ht="15.75" customHeight="1">
      <c r="A35" s="197" t="str">
        <f>NieStac!$C46</f>
        <v>Pracownia badawcza</v>
      </c>
      <c r="B35" s="229" t="str">
        <f>CONCATENATE(IF(ISERR(FIND(Opis_efektów_inż!$D$5,NieStac!$R46))=FALSE(),CONCATENATE(Opis_efektów_inż!$A$5,", "),""),IF(ISERR(FIND(Opis_efektów_inż!$D$6,NieStac!$R46))=FALSE(),CONCATENATE(Opis_efektów_inż!$A$6,", "),""))</f>
        <v/>
      </c>
      <c r="C35" s="231" t="str">
        <f>CONCATENATE(IF(ISERR(FIND(Opis_efektów_inż!$D$8,NieStac!$S46))=FALSE(),CONCATENATE(Opis_efektów_inż!$A$8,", "),""),IF(ISERR(FIND(Opis_efektów_inż!$D$9,NieStac!$S46))=FALSE(),CONCATENATE(Opis_efektów_inż!$A$9,", "),""),IF(ISERR(FIND(Opis_efektów_inż!$D$10,NieStac!$S46))=FALSE(),CONCATENATE(Opis_efektów_inż!$A$10,", "),""),IF(ISERR(FIND(Opis_efektów_inż!$D$11,NieStac!$S46))=FALSE(),CONCATENATE(Opis_efektów_inż!$A$11,", "),""),IF(ISERR(FIND(Opis_efektów_inż!$D$12,NieStac!$S46))=FALSE(),CONCATENATE(Opis_efektów_inż!$A$12,", "),""),IF(ISERR(FIND(Opis_efektów_inż!$D$13,NieStac!$S46))=FALSE(),CONCATENATE(Opis_efektów_inż!$A$13,", "),""),IF(ISERR(FIND(Opis_efektów_inż!$D$14,NieStac!$S46))=FALSE(),CONCATENATE(Opis_efektów_inż!$A$14,", "),""),IF(ISERR(FIND(Opis_efektów_inż!$D$15,NieStac!$S46))=FALSE(),CONCATENATE(Opis_efektów_inż!$A$15,", "),""),IF(ISERR(FIND(Opis_efektów_inż!$D$16,NieStac!$S46))=FALSE(),CONCATENATE(Opis_efektów_inż!$A$16,", "),""),IF(ISERR(FIND(Opis_efektów_inż!$D$17,NieStac!$S46))=FALSE(),CONCATENATE(Opis_efektów_inż!$A$17,", "),""))</f>
        <v/>
      </c>
      <c r="D35" s="229"/>
    </row>
    <row r="36" spans="1:4" ht="15.75" hidden="1" customHeight="1">
      <c r="A36" s="197">
        <f>NieStac!$C47</f>
        <v>0</v>
      </c>
      <c r="B36" s="229" t="str">
        <f>CONCATENATE(IF(ISERR(FIND(Opis_efektów_inż!$D$5,NieStac!$R47))=FALSE(),CONCATENATE(Opis_efektów_inż!$A$5,", "),""),IF(ISERR(FIND(Opis_efektów_inż!$D$6,NieStac!$R47))=FALSE(),CONCATENATE(Opis_efektów_inż!$A$6,", "),""))</f>
        <v/>
      </c>
      <c r="C36" s="231" t="str">
        <f>CONCATENATE(IF(ISERR(FIND(Opis_efektów_inż!$D$8,NieStac!$S47))=FALSE(),CONCATENATE(Opis_efektów_inż!$A$8,", "),""),IF(ISERR(FIND(Opis_efektów_inż!$D$9,NieStac!$S47))=FALSE(),CONCATENATE(Opis_efektów_inż!$A$9,", "),""),IF(ISERR(FIND(Opis_efektów_inż!$D$10,NieStac!$S47))=FALSE(),CONCATENATE(Opis_efektów_inż!$A$10,", "),""),IF(ISERR(FIND(Opis_efektów_inż!$D$11,NieStac!$S47))=FALSE(),CONCATENATE(Opis_efektów_inż!$A$11,", "),""),IF(ISERR(FIND(Opis_efektów_inż!$D$12,NieStac!$S47))=FALSE(),CONCATENATE(Opis_efektów_inż!$A$12,", "),""),IF(ISERR(FIND(Opis_efektów_inż!$D$13,NieStac!$S47))=FALSE(),CONCATENATE(Opis_efektów_inż!$A$13,", "),""),IF(ISERR(FIND(Opis_efektów_inż!$D$14,NieStac!$S47))=FALSE(),CONCATENATE(Opis_efektów_inż!$A$14,", "),""),IF(ISERR(FIND(Opis_efektów_inż!$D$15,NieStac!$S47))=FALSE(),CONCATENATE(Opis_efektów_inż!$A$15,", "),""),IF(ISERR(FIND(Opis_efektów_inż!$D$16,NieStac!$S47))=FALSE(),CONCATENATE(Opis_efektów_inż!$A$16,", "),""),IF(ISERR(FIND(Opis_efektów_inż!$D$17,NieStac!$S47))=FALSE(),CONCATENATE(Opis_efektów_inż!$A$17,", "),""))</f>
        <v/>
      </c>
      <c r="D36" s="229"/>
    </row>
    <row r="37" spans="1:4" ht="15.75" hidden="1" customHeight="1">
      <c r="A37" s="197">
        <f>NieStac!$C48</f>
        <v>0</v>
      </c>
      <c r="B37" s="229" t="str">
        <f>CONCATENATE(IF(ISERR(FIND(Opis_efektów_inż!$D$5,NieStac!$R48))=FALSE(),CONCATENATE(Opis_efektów_inż!$A$5,", "),""),IF(ISERR(FIND(Opis_efektów_inż!$D$6,NieStac!$R48))=FALSE(),CONCATENATE(Opis_efektów_inż!$A$6,", "),""))</f>
        <v/>
      </c>
      <c r="C37" s="231" t="str">
        <f>CONCATENATE(IF(ISERR(FIND(Opis_efektów_inż!$D$8,NieStac!$S48))=FALSE(),CONCATENATE(Opis_efektów_inż!$A$8,", "),""),IF(ISERR(FIND(Opis_efektów_inż!$D$9,NieStac!$S48))=FALSE(),CONCATENATE(Opis_efektów_inż!$A$9,", "),""),IF(ISERR(FIND(Opis_efektów_inż!$D$10,NieStac!$S48))=FALSE(),CONCATENATE(Opis_efektów_inż!$A$10,", "),""),IF(ISERR(FIND(Opis_efektów_inż!$D$11,NieStac!$S48))=FALSE(),CONCATENATE(Opis_efektów_inż!$A$11,", "),""),IF(ISERR(FIND(Opis_efektów_inż!$D$12,NieStac!$S48))=FALSE(),CONCATENATE(Opis_efektów_inż!$A$12,", "),""),IF(ISERR(FIND(Opis_efektów_inż!$D$13,NieStac!$S48))=FALSE(),CONCATENATE(Opis_efektów_inż!$A$13,", "),""),IF(ISERR(FIND(Opis_efektów_inż!$D$14,NieStac!$S48))=FALSE(),CONCATENATE(Opis_efektów_inż!$A$14,", "),""),IF(ISERR(FIND(Opis_efektów_inż!$D$15,NieStac!$S48))=FALSE(),CONCATENATE(Opis_efektów_inż!$A$15,", "),""),IF(ISERR(FIND(Opis_efektów_inż!$D$16,NieStac!$S48))=FALSE(),CONCATENATE(Opis_efektów_inż!$A$16,", "),""),IF(ISERR(FIND(Opis_efektów_inż!$D$17,NieStac!$S48))=FALSE(),CONCATENATE(Opis_efektów_inż!$A$17,", "),""))</f>
        <v/>
      </c>
      <c r="D37" s="229"/>
    </row>
    <row r="38" spans="1:4" ht="15.75" customHeight="1">
      <c r="A38" s="195" t="str">
        <f>NieStac!$C49</f>
        <v>Semestr 4:</v>
      </c>
      <c r="B38" s="229" t="str">
        <f>CONCATENATE(IF(ISERR(FIND(Opis_efektów_inż!$D$5,#REF!))=FALSE(),CONCATENATE(Opis_efektów_inż!$A$5,", "),""),IF(ISERR(FIND(Opis_efektów_inż!$D$6,#REF!))=FALSE(),CONCATENATE(Opis_efektów_inż!$A$6,", "),""))</f>
        <v/>
      </c>
      <c r="C38" s="231" t="str">
        <f>CONCATENATE(IF(ISERR(FIND(Opis_efektów_inż!$D$8,#REF!))=FALSE(),CONCATENATE(Opis_efektów_inż!$A$8,", "),""),IF(ISERR(FIND(Opis_efektów_inż!$D$9,#REF!))=FALSE(),CONCATENATE(Opis_efektów_inż!$A$9,", "),""),IF(ISERR(FIND(Opis_efektów_inż!$D$10,#REF!))=FALSE(),CONCATENATE(Opis_efektów_inż!$A$10,", "),""),IF(ISERR(FIND(Opis_efektów_inż!$D$11,#REF!))=FALSE(),CONCATENATE(Opis_efektów_inż!$A$11,", "),""),IF(ISERR(FIND(Opis_efektów_inż!$D$12,#REF!))=FALSE(),CONCATENATE(Opis_efektów_inż!$A$12,", "),""),IF(ISERR(FIND(Opis_efektów_inż!$D$13,#REF!))=FALSE(),CONCATENATE(Opis_efektów_inż!$A$13,", "),""),IF(ISERR(FIND(Opis_efektów_inż!$D$14,#REF!))=FALSE(),CONCATENATE(Opis_efektów_inż!$A$14,", "),""),IF(ISERR(FIND(Opis_efektów_inż!$D$15,#REF!))=FALSE(),CONCATENATE(Opis_efektów_inż!$A$15,", "),""),IF(ISERR(FIND(Opis_efektów_inż!$D$16,#REF!))=FALSE(),CONCATENATE(Opis_efektów_inż!$A$16,", "),""),IF(ISERR(FIND(Opis_efektów_inż!$D$17,#REF!))=FALSE(),CONCATENATE(Opis_efektów_inż!$A$17,", "),""))</f>
        <v/>
      </c>
      <c r="D38" s="229"/>
    </row>
    <row r="39" spans="1:4" ht="15.75" hidden="1" customHeight="1">
      <c r="A39" s="197" t="e">
        <f>#REF!</f>
        <v>#REF!</v>
      </c>
      <c r="B39" s="229" t="str">
        <f>CONCATENATE(IF(ISERR(FIND(Opis_efektów_inż!$D$5,#REF!))=FALSE(),CONCATENATE(Opis_efektów_inż!$A$5,", "),""),IF(ISERR(FIND(Opis_efektów_inż!$D$6,#REF!))=FALSE(),CONCATENATE(Opis_efektów_inż!$A$6,", "),""))</f>
        <v/>
      </c>
      <c r="C39" s="231" t="str">
        <f>CONCATENATE(IF(ISERR(FIND(Opis_efektów_inż!$D$8,#REF!))=FALSE(),CONCATENATE(Opis_efektów_inż!$A$8,", "),""),IF(ISERR(FIND(Opis_efektów_inż!$D$9,#REF!))=FALSE(),CONCATENATE(Opis_efektów_inż!$A$9,", "),""),IF(ISERR(FIND(Opis_efektów_inż!$D$10,#REF!))=FALSE(),CONCATENATE(Opis_efektów_inż!$A$10,", "),""),IF(ISERR(FIND(Opis_efektów_inż!$D$11,#REF!))=FALSE(),CONCATENATE(Opis_efektów_inż!$A$11,", "),""),IF(ISERR(FIND(Opis_efektów_inż!$D$12,#REF!))=FALSE(),CONCATENATE(Opis_efektów_inż!$A$12,", "),""),IF(ISERR(FIND(Opis_efektów_inż!$D$13,#REF!))=FALSE(),CONCATENATE(Opis_efektów_inż!$A$13,", "),""),IF(ISERR(FIND(Opis_efektów_inż!$D$14,#REF!))=FALSE(),CONCATENATE(Opis_efektów_inż!$A$14,", "),""),IF(ISERR(FIND(Opis_efektów_inż!$D$15,#REF!))=FALSE(),CONCATENATE(Opis_efektów_inż!$A$15,", "),""),IF(ISERR(FIND(Opis_efektów_inż!$D$16,#REF!))=FALSE(),CONCATENATE(Opis_efektów_inż!$A$16,", "),""),IF(ISERR(FIND(Opis_efektów_inż!$D$17,#REF!))=FALSE(),CONCATENATE(Opis_efektów_inż!$A$17,", "),""))</f>
        <v/>
      </c>
      <c r="D39" s="229"/>
    </row>
    <row r="40" spans="1:4" ht="15.75" customHeight="1">
      <c r="A40" s="197" t="str">
        <f>NieStac!$C51</f>
        <v>Przedmiot obieralny 3:  
a) Interfejsy człowiek-maszyna i sygnały biologiczne w robotyce 
b) Systemy wbudowanie i przetwarzanie brzegowe
c) Modelowanie systemów w języku UML</v>
      </c>
      <c r="B40" s="229" t="str">
        <f>CONCATENATE(IF(ISERR(FIND(Opis_efektów_inż!$D$5,NieStac!$R51))=FALSE(),CONCATENATE(Opis_efektów_inż!$A$5,", "),""),IF(ISERR(FIND(Opis_efektów_inż!$D$6,NieStac!$R51))=FALSE(),CONCATENATE(Opis_efektów_inż!$A$6,", "),""))</f>
        <v/>
      </c>
      <c r="C40" s="231" t="str">
        <f>CONCATENATE(IF(ISERR(FIND(Opis_efektów_inż!$D$8,NieStac!$S51))=FALSE(),CONCATENATE(Opis_efektów_inż!$A$8,", "),""),IF(ISERR(FIND(Opis_efektów_inż!$D$9,NieStac!$S51))=FALSE(),CONCATENATE(Opis_efektów_inż!$A$9,", "),""),IF(ISERR(FIND(Opis_efektów_inż!$D$10,NieStac!$S51))=FALSE(),CONCATENATE(Opis_efektów_inż!$A$10,", "),""),IF(ISERR(FIND(Opis_efektów_inż!$D$11,NieStac!$S51))=FALSE(),CONCATENATE(Opis_efektów_inż!$A$11,", "),""),IF(ISERR(FIND(Opis_efektów_inż!$D$12,NieStac!$S51))=FALSE(),CONCATENATE(Opis_efektów_inż!$A$12,", "),""),IF(ISERR(FIND(Opis_efektów_inż!$D$13,NieStac!$S51))=FALSE(),CONCATENATE(Opis_efektów_inż!$A$13,", "),""),IF(ISERR(FIND(Opis_efektów_inż!$D$14,NieStac!$S51))=FALSE(),CONCATENATE(Opis_efektów_inż!$A$14,", "),""),IF(ISERR(FIND(Opis_efektów_inż!$D$15,NieStac!$S51))=FALSE(),CONCATENATE(Opis_efektów_inż!$A$15,", "),""),IF(ISERR(FIND(Opis_efektów_inż!$D$16,NieStac!$S51))=FALSE(),CONCATENATE(Opis_efektów_inż!$A$16,", "),""),IF(ISERR(FIND(Opis_efektów_inż!$D$17,NieStac!$S51))=FALSE(),CONCATENATE(Opis_efektów_inż!$A$17,", "),""))</f>
        <v xml:space="preserve">K2_U13, </v>
      </c>
      <c r="D40" s="229"/>
    </row>
    <row r="41" spans="1:4" ht="15.75" customHeight="1">
      <c r="A41" s="197" t="str">
        <f>NieStac!$C52</f>
        <v>Przedmiot społeczno-humanistyczny 2: 
Organizacja i finansowanie badań naukowych oraz prac badawczo-rozwojowych</v>
      </c>
      <c r="B41" s="229" t="str">
        <f>CONCATENATE(IF(ISERR(FIND(Opis_efektów_inż!$D$5,NieStac!$R52))=FALSE(),CONCATENATE(Opis_efektów_inż!$A$5,", "),""),IF(ISERR(FIND(Opis_efektów_inż!$D$6,NieStac!$R52))=FALSE(),CONCATENATE(Opis_efektów_inż!$A$6,", "),""))</f>
        <v/>
      </c>
      <c r="C41" s="231" t="str">
        <f>CONCATENATE(IF(ISERR(FIND(Opis_efektów_inż!$D$8,NieStac!$S52))=FALSE(),CONCATENATE(Opis_efektów_inż!$A$8,", "),""),IF(ISERR(FIND(Opis_efektów_inż!$D$9,NieStac!$S52))=FALSE(),CONCATENATE(Opis_efektów_inż!$A$9,", "),""),IF(ISERR(FIND(Opis_efektów_inż!$D$10,NieStac!$S52))=FALSE(),CONCATENATE(Opis_efektów_inż!$A$10,", "),""),IF(ISERR(FIND(Opis_efektów_inż!$D$11,NieStac!$S52))=FALSE(),CONCATENATE(Opis_efektów_inż!$A$11,", "),""),IF(ISERR(FIND(Opis_efektów_inż!$D$12,NieStac!$S52))=FALSE(),CONCATENATE(Opis_efektów_inż!$A$12,", "),""),IF(ISERR(FIND(Opis_efektów_inż!$D$13,NieStac!$S52))=FALSE(),CONCATENATE(Opis_efektów_inż!$A$13,", "),""),IF(ISERR(FIND(Opis_efektów_inż!$D$14,NieStac!$S52))=FALSE(),CONCATENATE(Opis_efektów_inż!$A$14,", "),""),IF(ISERR(FIND(Opis_efektów_inż!$D$15,NieStac!$S52))=FALSE(),CONCATENATE(Opis_efektów_inż!$A$15,", "),""),IF(ISERR(FIND(Opis_efektów_inż!$D$16,NieStac!$S52))=FALSE(),CONCATENATE(Opis_efektów_inż!$A$16,", "),""),IF(ISERR(FIND(Opis_efektów_inż!$D$17,NieStac!$S52))=FALSE(),CONCATENATE(Opis_efektów_inż!$A$17,", "),""))</f>
        <v xml:space="preserve">K2_U18, </v>
      </c>
      <c r="D41" s="229"/>
    </row>
    <row r="42" spans="1:4" ht="15.75" customHeight="1">
      <c r="A42" s="197" t="str">
        <f>NieStac!$C53</f>
        <v>Przygotowanie pracy magisterskiej</v>
      </c>
      <c r="B42" s="229" t="str">
        <f>CONCATENATE(IF(ISERR(FIND(Opis_efektów_inż!$D$5,NieStac!$R53))=FALSE(),CONCATENATE(Opis_efektów_inż!$A$5,", "),""),IF(ISERR(FIND(Opis_efektów_inż!$D$6,NieStac!$R53))=FALSE(),CONCATENATE(Opis_efektów_inż!$A$6,", "),""))</f>
        <v/>
      </c>
      <c r="C42" s="231" t="str">
        <f>CONCATENATE(IF(ISERR(FIND(Opis_efektów_inż!$D$8,NieStac!$S53))=FALSE(),CONCATENATE(Opis_efektów_inż!$A$8,", "),""),IF(ISERR(FIND(Opis_efektów_inż!$D$9,NieStac!$S53))=FALSE(),CONCATENATE(Opis_efektów_inż!$A$9,", "),""),IF(ISERR(FIND(Opis_efektów_inż!$D$10,NieStac!$S53))=FALSE(),CONCATENATE(Opis_efektów_inż!$A$10,", "),""),IF(ISERR(FIND(Opis_efektów_inż!$D$11,NieStac!$S53))=FALSE(),CONCATENATE(Opis_efektów_inż!$A$11,", "),""),IF(ISERR(FIND(Opis_efektów_inż!$D$12,NieStac!$S53))=FALSE(),CONCATENATE(Opis_efektów_inż!$A$12,", "),""),IF(ISERR(FIND(Opis_efektów_inż!$D$13,NieStac!$S53))=FALSE(),CONCATENATE(Opis_efektów_inż!$A$13,", "),""),IF(ISERR(FIND(Opis_efektów_inż!$D$14,NieStac!$S53))=FALSE(),CONCATENATE(Opis_efektów_inż!$A$14,", "),""),IF(ISERR(FIND(Opis_efektów_inż!$D$15,NieStac!$S53))=FALSE(),CONCATENATE(Opis_efektów_inż!$A$15,", "),""),IF(ISERR(FIND(Opis_efektów_inż!$D$16,NieStac!$S53))=FALSE(),CONCATENATE(Opis_efektów_inż!$A$16,", "),""),IF(ISERR(FIND(Opis_efektów_inż!$D$17,NieStac!$S53))=FALSE(),CONCATENATE(Opis_efektów_inż!$A$17,", "),""))</f>
        <v xml:space="preserve">K2_U20, </v>
      </c>
      <c r="D42" s="229"/>
    </row>
    <row r="43" spans="1:4" ht="15.75" customHeight="1">
      <c r="A43" s="197" t="str">
        <f>NieStac!$C54</f>
        <v>Seminarium dyplomowe</v>
      </c>
      <c r="B43" s="229" t="str">
        <f>CONCATENATE(IF(ISERR(FIND(Opis_efektów_inż!$D$5,NieStac!$R54))=FALSE(),CONCATENATE(Opis_efektów_inż!$A$5,", "),""),IF(ISERR(FIND(Opis_efektów_inż!$D$6,NieStac!$R54))=FALSE(),CONCATENATE(Opis_efektów_inż!$A$6,", "),""))</f>
        <v/>
      </c>
      <c r="C43" s="231" t="str">
        <f>CONCATENATE(IF(ISERR(FIND(Opis_efektów_inż!$D$8,NieStac!$S54))=FALSE(),CONCATENATE(Opis_efektów_inż!$A$8,", "),""),IF(ISERR(FIND(Opis_efektów_inż!$D$9,NieStac!$S54))=FALSE(),CONCATENATE(Opis_efektów_inż!$A$9,", "),""),IF(ISERR(FIND(Opis_efektów_inż!$D$10,NieStac!$S54))=FALSE(),CONCATENATE(Opis_efektów_inż!$A$10,", "),""),IF(ISERR(FIND(Opis_efektów_inż!$D$11,NieStac!$S54))=FALSE(),CONCATENATE(Opis_efektów_inż!$A$11,", "),""),IF(ISERR(FIND(Opis_efektów_inż!$D$12,NieStac!$S54))=FALSE(),CONCATENATE(Opis_efektów_inż!$A$12,", "),""),IF(ISERR(FIND(Opis_efektów_inż!$D$13,NieStac!$S54))=FALSE(),CONCATENATE(Opis_efektów_inż!$A$13,", "),""),IF(ISERR(FIND(Opis_efektów_inż!$D$14,NieStac!$S54))=FALSE(),CONCATENATE(Opis_efektów_inż!$A$14,", "),""),IF(ISERR(FIND(Opis_efektów_inż!$D$15,NieStac!$S54))=FALSE(),CONCATENATE(Opis_efektów_inż!$A$15,", "),""),IF(ISERR(FIND(Opis_efektów_inż!$D$16,NieStac!$S54))=FALSE(),CONCATENATE(Opis_efektów_inż!$A$16,", "),""),IF(ISERR(FIND(Opis_efektów_inż!$D$17,NieStac!$S54))=FALSE(),CONCATENATE(Opis_efektów_inż!$A$17,", "),""))</f>
        <v xml:space="preserve">K2_U14, </v>
      </c>
      <c r="D43" s="229"/>
    </row>
    <row r="44" spans="1:4" ht="12.75" hidden="1" customHeight="1">
      <c r="A44" s="197" t="e">
        <f>#REF!</f>
        <v>#REF!</v>
      </c>
      <c r="B44" s="229" t="str">
        <f>CONCATENATE(IF(ISERR(FIND(Opis_efektów_inż!$D$5,#REF!))=FALSE(),CONCATENATE(Opis_efektów_inż!$A$5,", "),""),IF(ISERR(FIND(Opis_efektów_inż!$D$6,#REF!))=FALSE(),CONCATENATE(Opis_efektów_inż!$A$6,", "),""),IF(ISERR(FIND(Opis_efektów_inż!$D$7,#REF!))=FALSE(),CONCATENATE(Opis_efektów_inż!$A$7,", "),""),IF(ISERR(FIND(Opis_efektów_inż!$D$8,#REF!))=FALSE(),CONCATENATE(Opis_efektów_inż!$A$8,", "),""),IF(ISERR(FIND(Opis_efektów_inż!$D$9,#REF!))=FALSE(),CONCATENATE(Opis_efektów_inż!$A$9,", "),""),IF(ISERR(FIND(Opis_efektów_inż!$D$10,#REF!))=FALSE(),CONCATENATE(Opis_efektów_inż!$A$10,", "),""),IF(ISERR(FIND(Opis_efektów_inż!$D$11,#REF!))=FALSE(),CONCATENATE(Opis_efektów_inż!$A$11,", "),""),IF(ISERR(FIND(Opis_efektów_inż!$D$12,#REF!))=FALSE(),CONCATENATE(Opis_efektów_inż!$A$12,", "),""),IF(ISERR(FIND(Opis_efektów_inż!$D$13,#REF!))=FALSE(),CONCATENATE(Opis_efektów_inż!$A$13,", "),""),IF(ISERR(FIND(Opis_efektów_inż!$D$14,#REF!))=FALSE(),CONCATENATE(Opis_efektów_inż!$A$14,", "),""),IF(ISERR(FIND(Opis_efektów_inż!$D$15,#REF!))=FALSE(),CONCATENATE(Opis_efektów_inż!$A$15,", "),""),IF(ISERR(FIND(Opis_efektów_inż!$D$16,#REF!))=FALSE(),CONCATENATE(Opis_efektów_inż!$A$16,", "),""),IF(ISERR(FIND(Opis_efektów_inż!$D$17,#REF!))=FALSE(),CONCATENATE(Opis_efektów_inż!$A$17,", "),""),IF(ISERR(FIND(Opis_efektów_inż!$D$18,#REF!))=FALSE(),CONCATENATE(Opis_efektów_inż!$A$18,", "),""),IF(ISERR(FIND(Opis_efektów_inż!$D$19,#REF!))=FALSE(),CONCATENATE(Opis_efektów_inż!$A$19,", "),""),IF(ISERR(FIND(Opis_efektów_inż!$D$20,#REF!))=FALSE(),CONCATENATE(Opis_efektów_inż!$A$20,", "),""))</f>
        <v/>
      </c>
      <c r="C44" s="231" t="str">
        <f>CONCATENATE(IF(ISERR(FIND(Opis_efektów_inż!$D$8,#REF!))=FALSE(),CONCATENATE(Opis_efektów_inż!$A$8,", "),""),IF(ISERR(FIND(Opis_efektów_inż!$D$9,#REF!))=FALSE(),CONCATENATE(Opis_efektów_inż!$A$9,", "),""),IF(ISERR(FIND(Opis_efektów_inż!$D$10,#REF!))=FALSE(),CONCATENATE(Opis_efektów_inż!$A$10,", "),""),IF(ISERR(FIND(Opis_efektów_inż!$D$11,#REF!))=FALSE(),CONCATENATE(Opis_efektów_inż!$A$11,", "),""),IF(ISERR(FIND(Opis_efektów_inż!$D$12,#REF!))=FALSE(),CONCATENATE(Opis_efektów_inż!$A$12,", "),""),IF(ISERR(FIND(Opis_efektów_inż!$D$13,#REF!))=FALSE(),CONCATENATE(Opis_efektów_inż!$A$13,", "),""),IF(ISERR(FIND(Opis_efektów_inż!$D$14,#REF!))=FALSE(),CONCATENATE(Opis_efektów_inż!$A$14,", "),""),IF(ISERR(FIND(Opis_efektów_inż!$D$15,#REF!))=FALSE(),CONCATENATE(Opis_efektów_inż!$A$15,", "),""),IF(ISERR(FIND(Opis_efektów_inż!$D$16,#REF!))=FALSE(),CONCATENATE(Opis_efektów_inż!$A$16,", "),""),IF(ISERR(FIND(Opis_efektów_inż!$D$17,#REF!))=FALSE(),CONCATENATE(Opis_efektów_inż!$A$17,", "),""))</f>
        <v/>
      </c>
      <c r="D44" s="229" t="str">
        <f>CONCATENATE(IF(ISERR(FIND(Opis_efektów_inż!$D$42,#REF!))=FALSE(),CONCATENATE(Opis_efektów_inż!$A$42,", "),""),IF(ISERR(FIND(Opis_efektów_inż!$D$43,#REF!))=FALSE(),CONCATENATE(Opis_efektów_inż!$A$43,", "),""),IF(ISERR(FIND(Opis_efektów_inż!$D$44,#REF!))=FALSE(),CONCATENATE(Opis_efektów_inż!$A$44,", "),""))</f>
        <v/>
      </c>
    </row>
    <row r="45" spans="1:4" ht="12.75" customHeight="1">
      <c r="A45" s="203"/>
      <c r="B45" s="2"/>
      <c r="C45" s="2"/>
      <c r="D45" s="2"/>
    </row>
    <row r="46" spans="1:4" ht="12.75" customHeight="1">
      <c r="A46" s="203"/>
      <c r="B46" s="2"/>
      <c r="C46" s="2"/>
      <c r="D46" s="2"/>
    </row>
    <row r="47" spans="1:4" ht="12.75" customHeight="1">
      <c r="A47" s="203"/>
      <c r="B47" s="2"/>
      <c r="C47" s="2"/>
      <c r="D47" s="2"/>
    </row>
    <row r="48" spans="1:4" ht="12.75" customHeight="1">
      <c r="A48" s="203"/>
      <c r="B48" s="2"/>
      <c r="C48" s="2"/>
      <c r="D48" s="2"/>
    </row>
    <row r="49" spans="1:4" ht="12.75" customHeight="1">
      <c r="A49" s="203"/>
      <c r="B49" s="2"/>
      <c r="C49" s="2"/>
      <c r="D49" s="2"/>
    </row>
    <row r="50" spans="1:4" ht="12.75" customHeight="1">
      <c r="A50" s="203"/>
      <c r="B50" s="2"/>
      <c r="C50" s="2"/>
      <c r="D50" s="2"/>
    </row>
    <row r="51" spans="1:4" ht="12.75" customHeight="1">
      <c r="A51" s="203"/>
      <c r="B51" s="2"/>
      <c r="C51" s="2"/>
      <c r="D51" s="2"/>
    </row>
    <row r="52" spans="1:4" ht="12.75" customHeight="1">
      <c r="A52" s="203"/>
      <c r="B52" s="2"/>
      <c r="C52" s="2"/>
      <c r="D52" s="2"/>
    </row>
    <row r="53" spans="1:4" ht="12.75" customHeight="1">
      <c r="A53" s="203"/>
      <c r="B53" s="2"/>
      <c r="C53" s="2"/>
      <c r="D53" s="2"/>
    </row>
    <row r="54" spans="1:4" ht="12.75" customHeight="1">
      <c r="A54" s="203"/>
      <c r="B54" s="2"/>
      <c r="C54" s="2"/>
      <c r="D54" s="2"/>
    </row>
    <row r="55" spans="1:4" ht="12.75" customHeight="1">
      <c r="A55" s="203"/>
      <c r="B55" s="2"/>
      <c r="C55" s="2"/>
      <c r="D55" s="2"/>
    </row>
    <row r="56" spans="1:4" ht="12.75" customHeight="1">
      <c r="A56" s="203"/>
      <c r="B56" s="2"/>
      <c r="C56" s="2"/>
      <c r="D56" s="2"/>
    </row>
    <row r="57" spans="1:4" ht="12.75" customHeight="1">
      <c r="A57" s="203"/>
      <c r="B57" s="2"/>
      <c r="C57" s="2"/>
      <c r="D57" s="2"/>
    </row>
    <row r="58" spans="1:4" ht="12.75" customHeight="1">
      <c r="A58" s="203"/>
      <c r="B58" s="2"/>
      <c r="C58" s="2"/>
      <c r="D58" s="2"/>
    </row>
    <row r="59" spans="1:4" ht="12.75" customHeight="1">
      <c r="A59" s="203"/>
      <c r="B59" s="2"/>
      <c r="C59" s="2"/>
      <c r="D59" s="2"/>
    </row>
    <row r="60" spans="1:4" ht="12.75" customHeight="1">
      <c r="A60" s="203"/>
      <c r="B60" s="2"/>
      <c r="C60" s="2"/>
      <c r="D60" s="2"/>
    </row>
    <row r="61" spans="1:4" ht="12.75" customHeight="1">
      <c r="A61" s="203"/>
      <c r="B61" s="2"/>
      <c r="C61" s="2"/>
      <c r="D61" s="2"/>
    </row>
    <row r="62" spans="1:4" ht="12.75" customHeight="1">
      <c r="A62" s="203"/>
      <c r="B62" s="2"/>
      <c r="C62" s="2"/>
      <c r="D62" s="2"/>
    </row>
    <row r="63" spans="1:4" ht="12.75" customHeight="1">
      <c r="A63" s="203"/>
      <c r="B63" s="2"/>
      <c r="C63" s="2"/>
      <c r="D63" s="2"/>
    </row>
    <row r="64" spans="1:4" ht="12.75" customHeight="1">
      <c r="A64" s="203"/>
      <c r="B64" s="2"/>
      <c r="C64" s="2"/>
      <c r="D64" s="2"/>
    </row>
    <row r="65" spans="1:4" ht="12.75" customHeight="1">
      <c r="A65" s="203"/>
      <c r="B65" s="2"/>
      <c r="C65" s="2"/>
      <c r="D65" s="2"/>
    </row>
    <row r="66" spans="1:4" ht="12.75" customHeight="1">
      <c r="A66" s="203"/>
      <c r="B66" s="2"/>
      <c r="C66" s="2"/>
      <c r="D66" s="2"/>
    </row>
    <row r="67" spans="1:4" ht="12.75" customHeight="1">
      <c r="A67" s="203"/>
      <c r="B67" s="2"/>
      <c r="C67" s="2"/>
      <c r="D67" s="2"/>
    </row>
    <row r="68" spans="1:4" ht="12.75" customHeight="1">
      <c r="A68" s="203"/>
      <c r="B68" s="2"/>
      <c r="C68" s="2"/>
      <c r="D68" s="2"/>
    </row>
    <row r="69" spans="1:4" ht="12.75" customHeight="1">
      <c r="A69" s="203"/>
      <c r="B69" s="2"/>
      <c r="C69" s="2"/>
      <c r="D69" s="2"/>
    </row>
    <row r="70" spans="1:4" ht="12.75" customHeight="1">
      <c r="A70" s="203"/>
      <c r="B70" s="2"/>
      <c r="C70" s="2"/>
      <c r="D70" s="2"/>
    </row>
    <row r="71" spans="1:4" ht="12.75" customHeight="1">
      <c r="A71" s="203"/>
      <c r="B71" s="2"/>
      <c r="C71" s="2"/>
      <c r="D71" s="2"/>
    </row>
    <row r="72" spans="1:4" ht="12.75" customHeight="1">
      <c r="A72" s="203"/>
      <c r="B72" s="2"/>
      <c r="C72" s="2"/>
      <c r="D72" s="2"/>
    </row>
    <row r="73" spans="1:4" ht="12.75" customHeight="1">
      <c r="A73" s="203"/>
      <c r="B73" s="2"/>
      <c r="C73" s="2"/>
      <c r="D73" s="2"/>
    </row>
    <row r="74" spans="1:4" ht="12.75" customHeight="1">
      <c r="A74" s="203"/>
      <c r="B74" s="2"/>
      <c r="C74" s="2"/>
      <c r="D74" s="2"/>
    </row>
    <row r="75" spans="1:4" ht="12.75" customHeight="1">
      <c r="A75" s="203"/>
      <c r="B75" s="2"/>
      <c r="C75" s="2"/>
      <c r="D75" s="2"/>
    </row>
    <row r="76" spans="1:4" ht="12.75" customHeight="1">
      <c r="A76" s="203"/>
      <c r="B76" s="2"/>
      <c r="C76" s="2"/>
      <c r="D76" s="2"/>
    </row>
    <row r="77" spans="1:4" ht="12.75" customHeight="1">
      <c r="A77" s="203"/>
      <c r="B77" s="2"/>
      <c r="C77" s="2"/>
      <c r="D77" s="2"/>
    </row>
    <row r="78" spans="1:4" ht="12.75" customHeight="1">
      <c r="A78" s="203"/>
      <c r="B78" s="2"/>
      <c r="C78" s="2"/>
      <c r="D78" s="2"/>
    </row>
    <row r="79" spans="1:4" ht="12.75" customHeight="1">
      <c r="A79" s="203"/>
      <c r="B79" s="2"/>
      <c r="C79" s="2"/>
      <c r="D79" s="2"/>
    </row>
    <row r="80" spans="1:4" ht="12.75" customHeight="1">
      <c r="A80" s="203"/>
      <c r="B80" s="2"/>
      <c r="C80" s="2"/>
      <c r="D80" s="2"/>
    </row>
    <row r="81" spans="1:4" ht="12.75" customHeight="1">
      <c r="A81" s="203"/>
      <c r="B81" s="2"/>
      <c r="C81" s="2"/>
      <c r="D81" s="2"/>
    </row>
    <row r="82" spans="1:4" ht="12.75" customHeight="1">
      <c r="A82" s="203"/>
      <c r="B82" s="2"/>
      <c r="C82" s="2"/>
      <c r="D82" s="2"/>
    </row>
    <row r="83" spans="1:4" ht="12.75" customHeight="1">
      <c r="A83" s="203"/>
      <c r="B83" s="2"/>
      <c r="C83" s="2"/>
      <c r="D83" s="2"/>
    </row>
    <row r="84" spans="1:4" ht="12.75" customHeight="1">
      <c r="A84" s="203"/>
      <c r="B84" s="2"/>
      <c r="C84" s="2"/>
      <c r="D84" s="2"/>
    </row>
    <row r="85" spans="1:4" ht="12.75" customHeight="1">
      <c r="A85" s="203"/>
      <c r="B85" s="2"/>
      <c r="C85" s="2"/>
      <c r="D85" s="2"/>
    </row>
    <row r="86" spans="1:4" ht="12.75" customHeight="1">
      <c r="A86" s="203"/>
      <c r="B86" s="2"/>
      <c r="C86" s="2"/>
      <c r="D86" s="2"/>
    </row>
    <row r="87" spans="1:4" ht="12.75" customHeight="1">
      <c r="A87" s="203"/>
      <c r="B87" s="2"/>
      <c r="C87" s="2"/>
      <c r="D87" s="2"/>
    </row>
    <row r="88" spans="1:4" ht="12.75" customHeight="1">
      <c r="A88" s="203"/>
      <c r="B88" s="2"/>
      <c r="C88" s="2"/>
      <c r="D88" s="2"/>
    </row>
    <row r="89" spans="1:4" ht="12.75" customHeight="1">
      <c r="A89" s="203"/>
      <c r="B89" s="2"/>
      <c r="C89" s="2"/>
      <c r="D89" s="2"/>
    </row>
    <row r="90" spans="1:4" ht="12.75" customHeight="1">
      <c r="A90" s="203"/>
      <c r="B90" s="2"/>
      <c r="C90" s="2"/>
      <c r="D90" s="2"/>
    </row>
    <row r="91" spans="1:4" ht="12.75" customHeight="1">
      <c r="A91" s="203"/>
      <c r="B91" s="2"/>
      <c r="C91" s="2"/>
      <c r="D91" s="2"/>
    </row>
    <row r="92" spans="1:4" ht="12.75" customHeight="1">
      <c r="A92" s="203"/>
      <c r="B92" s="2"/>
      <c r="C92" s="2"/>
      <c r="D92" s="2"/>
    </row>
    <row r="93" spans="1:4" ht="12.75" customHeight="1">
      <c r="A93" s="203"/>
      <c r="B93" s="2"/>
      <c r="C93" s="2"/>
      <c r="D93" s="2"/>
    </row>
    <row r="94" spans="1:4" ht="12.75" customHeight="1">
      <c r="A94" s="203"/>
      <c r="B94" s="2"/>
      <c r="C94" s="2"/>
      <c r="D94" s="2"/>
    </row>
    <row r="95" spans="1:4" ht="12.75" customHeight="1">
      <c r="A95" s="203"/>
      <c r="B95" s="2"/>
      <c r="C95" s="2"/>
      <c r="D95" s="2"/>
    </row>
    <row r="96" spans="1:4" ht="12.75" customHeight="1">
      <c r="A96" s="203"/>
      <c r="B96" s="2"/>
      <c r="C96" s="2"/>
      <c r="D96" s="2"/>
    </row>
    <row r="97" spans="1:4" ht="12.75" customHeight="1">
      <c r="A97" s="203"/>
      <c r="B97" s="2"/>
      <c r="C97" s="2"/>
      <c r="D97" s="2"/>
    </row>
    <row r="98" spans="1:4" ht="12.75" customHeight="1">
      <c r="A98" s="203"/>
      <c r="B98" s="2"/>
      <c r="C98" s="2"/>
      <c r="D98" s="2"/>
    </row>
    <row r="99" spans="1:4" ht="12.75" customHeight="1">
      <c r="A99" s="203"/>
      <c r="B99" s="2"/>
      <c r="C99" s="2"/>
      <c r="D99" s="2"/>
    </row>
    <row r="100" spans="1:4" ht="12.75" customHeight="1">
      <c r="A100" s="203"/>
      <c r="B100" s="2"/>
      <c r="C100" s="2"/>
      <c r="D100" s="2"/>
    </row>
    <row r="101" spans="1:4" ht="12.75" customHeight="1">
      <c r="A101" s="203"/>
      <c r="B101" s="2"/>
      <c r="C101" s="2"/>
      <c r="D101" s="2"/>
    </row>
    <row r="102" spans="1:4" ht="12.75" customHeight="1">
      <c r="A102" s="203"/>
      <c r="B102" s="2"/>
      <c r="C102" s="2"/>
      <c r="D102" s="2"/>
    </row>
    <row r="103" spans="1:4" ht="12.75" customHeight="1">
      <c r="A103" s="203"/>
      <c r="B103" s="2"/>
      <c r="C103" s="2"/>
      <c r="D103" s="2"/>
    </row>
    <row r="104" spans="1:4" ht="12.75" customHeight="1">
      <c r="A104" s="203"/>
      <c r="B104" s="2"/>
      <c r="C104" s="2"/>
      <c r="D104" s="2"/>
    </row>
    <row r="105" spans="1:4" ht="12.75" customHeight="1">
      <c r="A105" s="203"/>
      <c r="B105" s="2"/>
      <c r="C105" s="2"/>
      <c r="D105" s="2"/>
    </row>
    <row r="106" spans="1:4" ht="12.75" customHeight="1">
      <c r="A106" s="203"/>
      <c r="B106" s="2"/>
      <c r="C106" s="2"/>
      <c r="D106" s="2"/>
    </row>
    <row r="107" spans="1:4" ht="12.75" customHeight="1">
      <c r="A107" s="203"/>
      <c r="B107" s="2"/>
      <c r="C107" s="2"/>
      <c r="D107" s="2"/>
    </row>
    <row r="108" spans="1:4" ht="12.75" customHeight="1">
      <c r="A108" s="203"/>
      <c r="B108" s="2"/>
      <c r="C108" s="2"/>
      <c r="D108" s="2"/>
    </row>
    <row r="109" spans="1:4" ht="12.75" customHeight="1">
      <c r="A109" s="203"/>
      <c r="B109" s="2"/>
      <c r="C109" s="2"/>
      <c r="D109" s="2"/>
    </row>
    <row r="110" spans="1:4" ht="12.75" customHeight="1">
      <c r="A110" s="203"/>
      <c r="B110" s="2"/>
      <c r="C110" s="2"/>
      <c r="D110" s="2"/>
    </row>
    <row r="111" spans="1:4" ht="12.75" customHeight="1">
      <c r="A111" s="203"/>
      <c r="B111" s="2"/>
      <c r="C111" s="2"/>
      <c r="D111" s="2"/>
    </row>
    <row r="112" spans="1:4" ht="12.75" customHeight="1">
      <c r="A112" s="203"/>
      <c r="B112" s="2"/>
      <c r="C112" s="2"/>
      <c r="D112" s="2"/>
    </row>
    <row r="113" spans="1:4" ht="12.75" customHeight="1">
      <c r="A113" s="203"/>
      <c r="B113" s="2"/>
      <c r="C113" s="2"/>
      <c r="D113" s="2"/>
    </row>
    <row r="114" spans="1:4" ht="12.75" customHeight="1">
      <c r="A114" s="203"/>
      <c r="B114" s="2"/>
      <c r="C114" s="2"/>
      <c r="D114" s="2"/>
    </row>
    <row r="115" spans="1:4" ht="12.75" customHeight="1">
      <c r="A115" s="203"/>
      <c r="B115" s="2"/>
      <c r="C115" s="2"/>
      <c r="D115" s="2"/>
    </row>
    <row r="116" spans="1:4" ht="12.75" customHeight="1">
      <c r="A116" s="203"/>
      <c r="B116" s="2"/>
      <c r="C116" s="2"/>
      <c r="D116" s="2"/>
    </row>
    <row r="117" spans="1:4" ht="12.75" customHeight="1">
      <c r="A117" s="203"/>
      <c r="B117" s="2"/>
      <c r="C117" s="2"/>
      <c r="D117" s="2"/>
    </row>
    <row r="118" spans="1:4" ht="12.75" customHeight="1">
      <c r="A118" s="203"/>
      <c r="B118" s="2"/>
      <c r="C118" s="2"/>
      <c r="D118" s="2"/>
    </row>
    <row r="119" spans="1:4" ht="12.75" customHeight="1">
      <c r="A119" s="203"/>
      <c r="B119" s="2"/>
      <c r="C119" s="2"/>
      <c r="D119" s="2"/>
    </row>
    <row r="120" spans="1:4" ht="12.75" customHeight="1">
      <c r="A120" s="203"/>
      <c r="B120" s="2"/>
      <c r="C120" s="2"/>
      <c r="D120" s="2"/>
    </row>
    <row r="121" spans="1:4" ht="12.75" customHeight="1">
      <c r="A121" s="203"/>
      <c r="B121" s="2"/>
      <c r="C121" s="2"/>
      <c r="D121" s="2"/>
    </row>
    <row r="122" spans="1:4" ht="12.75" customHeight="1">
      <c r="A122" s="203"/>
      <c r="B122" s="2"/>
      <c r="C122" s="2"/>
      <c r="D122" s="2"/>
    </row>
    <row r="123" spans="1:4" ht="12.75" customHeight="1">
      <c r="A123" s="203"/>
      <c r="B123" s="2"/>
      <c r="C123" s="2"/>
      <c r="D123" s="2"/>
    </row>
    <row r="124" spans="1:4" ht="12.75" customHeight="1">
      <c r="A124" s="203"/>
      <c r="B124" s="2"/>
      <c r="C124" s="2"/>
      <c r="D124" s="2"/>
    </row>
    <row r="125" spans="1:4" ht="12.75" customHeight="1">
      <c r="A125" s="203"/>
      <c r="B125" s="2"/>
      <c r="C125" s="2"/>
      <c r="D125" s="2"/>
    </row>
    <row r="126" spans="1:4" ht="12.75" customHeight="1">
      <c r="A126" s="203"/>
      <c r="B126" s="2"/>
      <c r="C126" s="2"/>
      <c r="D126" s="2"/>
    </row>
    <row r="127" spans="1:4" ht="12.75" customHeight="1">
      <c r="A127" s="203"/>
      <c r="B127" s="2"/>
      <c r="C127" s="2"/>
      <c r="D127" s="2"/>
    </row>
    <row r="128" spans="1:4" ht="12.75" customHeight="1">
      <c r="A128" s="203"/>
      <c r="B128" s="2"/>
      <c r="C128" s="2"/>
      <c r="D128" s="2"/>
    </row>
    <row r="129" spans="1:4" ht="12.75" customHeight="1">
      <c r="A129" s="203"/>
      <c r="B129" s="2"/>
      <c r="C129" s="2"/>
      <c r="D129" s="2"/>
    </row>
    <row r="130" spans="1:4" ht="12.75" customHeight="1">
      <c r="A130" s="203"/>
      <c r="B130" s="2"/>
      <c r="C130" s="2"/>
      <c r="D130" s="2"/>
    </row>
    <row r="131" spans="1:4" ht="12.75" customHeight="1">
      <c r="A131" s="203"/>
      <c r="B131" s="2"/>
      <c r="C131" s="2"/>
      <c r="D131" s="2"/>
    </row>
    <row r="132" spans="1:4" ht="12.75" customHeight="1">
      <c r="A132" s="203"/>
      <c r="B132" s="2"/>
      <c r="C132" s="2"/>
      <c r="D132" s="2"/>
    </row>
    <row r="133" spans="1:4" ht="12.75" customHeight="1">
      <c r="A133" s="203"/>
      <c r="B133" s="2"/>
      <c r="C133" s="2"/>
      <c r="D133" s="2"/>
    </row>
    <row r="134" spans="1:4" ht="12.75" customHeight="1">
      <c r="A134" s="203"/>
      <c r="B134" s="2"/>
      <c r="C134" s="2"/>
      <c r="D134" s="2"/>
    </row>
    <row r="135" spans="1:4" ht="12.75" customHeight="1">
      <c r="A135" s="203"/>
      <c r="B135" s="2"/>
      <c r="C135" s="2"/>
      <c r="D135" s="2"/>
    </row>
    <row r="136" spans="1:4" ht="12.75" customHeight="1">
      <c r="A136" s="203"/>
      <c r="B136" s="2"/>
      <c r="C136" s="2"/>
      <c r="D136" s="2"/>
    </row>
    <row r="137" spans="1:4" ht="12.75" customHeight="1">
      <c r="A137" s="203"/>
      <c r="B137" s="2"/>
      <c r="C137" s="2"/>
      <c r="D137" s="2"/>
    </row>
    <row r="138" spans="1:4" ht="12.75" customHeight="1">
      <c r="A138" s="203"/>
      <c r="B138" s="2"/>
      <c r="C138" s="2"/>
      <c r="D138" s="2"/>
    </row>
    <row r="139" spans="1:4" ht="12.75" customHeight="1">
      <c r="A139" s="203"/>
      <c r="B139" s="2"/>
      <c r="C139" s="2"/>
      <c r="D139" s="2"/>
    </row>
    <row r="140" spans="1:4" ht="12.75" customHeight="1">
      <c r="A140" s="203"/>
      <c r="B140" s="2"/>
      <c r="C140" s="2"/>
      <c r="D140" s="2"/>
    </row>
    <row r="141" spans="1:4" ht="12.75" customHeight="1">
      <c r="A141" s="203"/>
      <c r="B141" s="2"/>
      <c r="C141" s="2"/>
      <c r="D141" s="2"/>
    </row>
    <row r="142" spans="1:4" ht="12.75" customHeight="1">
      <c r="A142" s="203"/>
      <c r="B142" s="2"/>
      <c r="C142" s="2"/>
      <c r="D142" s="2"/>
    </row>
    <row r="143" spans="1:4" ht="12.75" customHeight="1">
      <c r="A143" s="203"/>
      <c r="B143" s="2"/>
      <c r="C143" s="2"/>
      <c r="D143" s="2"/>
    </row>
    <row r="144" spans="1:4" ht="12.75" customHeight="1">
      <c r="A144" s="203"/>
      <c r="B144" s="2"/>
      <c r="C144" s="2"/>
      <c r="D144" s="2"/>
    </row>
    <row r="145" spans="1:4" ht="12.75" customHeight="1">
      <c r="A145" s="203"/>
      <c r="B145" s="2"/>
      <c r="C145" s="2"/>
      <c r="D145" s="2"/>
    </row>
    <row r="146" spans="1:4" ht="12.75" customHeight="1">
      <c r="A146" s="203"/>
      <c r="B146" s="2"/>
      <c r="C146" s="2"/>
      <c r="D146" s="2"/>
    </row>
    <row r="147" spans="1:4" ht="12.75" customHeight="1">
      <c r="A147" s="203"/>
      <c r="B147" s="2"/>
      <c r="C147" s="2"/>
      <c r="D147" s="2"/>
    </row>
    <row r="148" spans="1:4" ht="12.75" customHeight="1">
      <c r="A148" s="203"/>
      <c r="B148" s="2"/>
      <c r="C148" s="2"/>
      <c r="D148" s="2"/>
    </row>
    <row r="149" spans="1:4" ht="12.75" customHeight="1">
      <c r="A149" s="203"/>
      <c r="B149" s="2"/>
      <c r="C149" s="2"/>
      <c r="D149" s="2"/>
    </row>
    <row r="150" spans="1:4" ht="12.75" customHeight="1">
      <c r="A150" s="203"/>
      <c r="B150" s="2"/>
      <c r="C150" s="2"/>
      <c r="D150" s="2"/>
    </row>
    <row r="151" spans="1:4" ht="12.75" customHeight="1">
      <c r="A151" s="203"/>
      <c r="B151" s="2"/>
      <c r="C151" s="2"/>
      <c r="D151" s="2"/>
    </row>
    <row r="152" spans="1:4" ht="12.75" customHeight="1">
      <c r="A152" s="203"/>
      <c r="B152" s="2"/>
      <c r="C152" s="2"/>
      <c r="D152" s="2"/>
    </row>
    <row r="153" spans="1:4" ht="12.75" customHeight="1">
      <c r="A153" s="203"/>
      <c r="B153" s="2"/>
      <c r="C153" s="2"/>
      <c r="D153" s="2"/>
    </row>
    <row r="154" spans="1:4" ht="12.75" customHeight="1">
      <c r="A154" s="203"/>
      <c r="B154" s="2"/>
      <c r="C154" s="2"/>
      <c r="D154" s="2"/>
    </row>
    <row r="155" spans="1:4" ht="12.75" customHeight="1">
      <c r="A155" s="203"/>
      <c r="B155" s="2"/>
      <c r="C155" s="2"/>
      <c r="D155" s="2"/>
    </row>
    <row r="156" spans="1:4" ht="12.75" customHeight="1">
      <c r="A156" s="203"/>
      <c r="B156" s="2"/>
      <c r="C156" s="2"/>
      <c r="D156" s="2"/>
    </row>
    <row r="157" spans="1:4" ht="12.75" customHeight="1">
      <c r="A157" s="203"/>
      <c r="B157" s="2"/>
      <c r="C157" s="2"/>
      <c r="D157" s="2"/>
    </row>
    <row r="158" spans="1:4" ht="12.75" customHeight="1">
      <c r="A158" s="203"/>
      <c r="B158" s="2"/>
      <c r="C158" s="2"/>
      <c r="D158" s="2"/>
    </row>
    <row r="159" spans="1:4" ht="12.75" customHeight="1">
      <c r="A159" s="203"/>
      <c r="B159" s="2"/>
      <c r="C159" s="2"/>
      <c r="D159" s="2"/>
    </row>
    <row r="160" spans="1:4" ht="12.75" customHeight="1">
      <c r="A160" s="203"/>
      <c r="B160" s="2"/>
      <c r="C160" s="2"/>
      <c r="D160" s="2"/>
    </row>
    <row r="161" spans="1:4" ht="12.75" customHeight="1">
      <c r="A161" s="203"/>
      <c r="B161" s="2"/>
      <c r="C161" s="2"/>
      <c r="D161" s="2"/>
    </row>
    <row r="162" spans="1:4" ht="12.75" customHeight="1">
      <c r="A162" s="203"/>
      <c r="B162" s="2"/>
      <c r="C162" s="2"/>
      <c r="D162" s="2"/>
    </row>
    <row r="163" spans="1:4" ht="12.75" customHeight="1">
      <c r="A163" s="203"/>
      <c r="B163" s="2"/>
      <c r="C163" s="2"/>
      <c r="D163" s="2"/>
    </row>
    <row r="164" spans="1:4" ht="12.75" customHeight="1">
      <c r="A164" s="203"/>
      <c r="B164" s="2"/>
      <c r="C164" s="2"/>
      <c r="D164" s="2"/>
    </row>
    <row r="165" spans="1:4" ht="12.75" customHeight="1">
      <c r="A165" s="203"/>
      <c r="B165" s="2"/>
      <c r="C165" s="2"/>
      <c r="D165" s="2"/>
    </row>
    <row r="166" spans="1:4" ht="12.75" customHeight="1">
      <c r="A166" s="203"/>
      <c r="B166" s="2"/>
      <c r="C166" s="2"/>
      <c r="D166" s="2"/>
    </row>
    <row r="167" spans="1:4" ht="12.75" customHeight="1">
      <c r="A167" s="203"/>
      <c r="B167" s="2"/>
      <c r="C167" s="2"/>
      <c r="D167" s="2"/>
    </row>
    <row r="168" spans="1:4" ht="12.75" customHeight="1">
      <c r="A168" s="203"/>
      <c r="B168" s="2"/>
      <c r="C168" s="2"/>
      <c r="D168" s="2"/>
    </row>
    <row r="169" spans="1:4" ht="12.75" customHeight="1">
      <c r="A169" s="203"/>
      <c r="B169" s="2"/>
      <c r="C169" s="2"/>
      <c r="D169" s="2"/>
    </row>
    <row r="170" spans="1:4" ht="12.75" customHeight="1">
      <c r="A170" s="203"/>
      <c r="B170" s="2"/>
      <c r="C170" s="2"/>
      <c r="D170" s="2"/>
    </row>
    <row r="171" spans="1:4" ht="12.75" customHeight="1">
      <c r="A171" s="203"/>
      <c r="B171" s="2"/>
      <c r="C171" s="2"/>
      <c r="D171" s="2"/>
    </row>
    <row r="172" spans="1:4" ht="12.75" customHeight="1">
      <c r="A172" s="203"/>
      <c r="B172" s="2"/>
      <c r="C172" s="2"/>
      <c r="D172" s="2"/>
    </row>
    <row r="173" spans="1:4" ht="12.75" customHeight="1">
      <c r="A173" s="203"/>
      <c r="B173" s="2"/>
      <c r="C173" s="2"/>
      <c r="D173" s="2"/>
    </row>
    <row r="174" spans="1:4" ht="12.75" customHeight="1">
      <c r="A174" s="203"/>
      <c r="B174" s="2"/>
      <c r="C174" s="2"/>
      <c r="D174" s="2"/>
    </row>
    <row r="175" spans="1:4" ht="12.75" customHeight="1">
      <c r="A175" s="203"/>
      <c r="B175" s="2"/>
      <c r="C175" s="2"/>
      <c r="D175" s="2"/>
    </row>
    <row r="176" spans="1:4" ht="12.75" customHeight="1">
      <c r="A176" s="203"/>
      <c r="B176" s="2"/>
      <c r="C176" s="2"/>
      <c r="D176" s="2"/>
    </row>
    <row r="177" spans="1:4" ht="12.75" customHeight="1">
      <c r="A177" s="203"/>
      <c r="B177" s="2"/>
      <c r="C177" s="2"/>
      <c r="D177" s="2"/>
    </row>
    <row r="178" spans="1:4" ht="12.75" customHeight="1">
      <c r="A178" s="203"/>
      <c r="B178" s="2"/>
      <c r="C178" s="2"/>
      <c r="D178" s="2"/>
    </row>
    <row r="179" spans="1:4" ht="12.75" customHeight="1">
      <c r="A179" s="203"/>
      <c r="B179" s="2"/>
      <c r="C179" s="2"/>
      <c r="D179" s="2"/>
    </row>
    <row r="180" spans="1:4" ht="12.75" customHeight="1">
      <c r="A180" s="203"/>
      <c r="B180" s="2"/>
      <c r="C180" s="2"/>
      <c r="D180" s="2"/>
    </row>
    <row r="181" spans="1:4" ht="12.75" customHeight="1">
      <c r="A181" s="203"/>
      <c r="B181" s="2"/>
      <c r="C181" s="2"/>
      <c r="D181" s="2"/>
    </row>
    <row r="182" spans="1:4" ht="12.75" customHeight="1">
      <c r="A182" s="203"/>
      <c r="B182" s="2"/>
      <c r="C182" s="2"/>
      <c r="D182" s="2"/>
    </row>
    <row r="183" spans="1:4" ht="12.75" customHeight="1">
      <c r="A183" s="203"/>
      <c r="B183" s="2"/>
      <c r="C183" s="2"/>
      <c r="D183" s="2"/>
    </row>
    <row r="184" spans="1:4" ht="12.75" customHeight="1">
      <c r="A184" s="203"/>
      <c r="B184" s="2"/>
      <c r="C184" s="2"/>
      <c r="D184" s="2"/>
    </row>
    <row r="185" spans="1:4" ht="12.75" customHeight="1">
      <c r="A185" s="203"/>
      <c r="B185" s="2"/>
      <c r="C185" s="2"/>
      <c r="D185" s="2"/>
    </row>
    <row r="186" spans="1:4" ht="12.75" customHeight="1">
      <c r="A186" s="203"/>
      <c r="B186" s="2"/>
      <c r="C186" s="2"/>
      <c r="D186" s="2"/>
    </row>
    <row r="187" spans="1:4" ht="12.75" customHeight="1">
      <c r="A187" s="203"/>
      <c r="B187" s="2"/>
      <c r="C187" s="2"/>
      <c r="D187" s="2"/>
    </row>
    <row r="188" spans="1:4" ht="12.75" customHeight="1">
      <c r="A188" s="203"/>
      <c r="B188" s="2"/>
      <c r="C188" s="2"/>
      <c r="D188" s="2"/>
    </row>
    <row r="189" spans="1:4" ht="12.75" customHeight="1">
      <c r="A189" s="203"/>
      <c r="B189" s="2"/>
      <c r="C189" s="2"/>
      <c r="D189" s="2"/>
    </row>
    <row r="190" spans="1:4" ht="12.75" customHeight="1">
      <c r="A190" s="203"/>
      <c r="B190" s="2"/>
      <c r="C190" s="2"/>
      <c r="D190" s="2"/>
    </row>
    <row r="191" spans="1:4" ht="12.75" customHeight="1">
      <c r="A191" s="203"/>
      <c r="B191" s="2"/>
      <c r="C191" s="2"/>
      <c r="D191" s="2"/>
    </row>
    <row r="192" spans="1:4" ht="12.75" customHeight="1">
      <c r="A192" s="203"/>
      <c r="B192" s="2"/>
      <c r="C192" s="2"/>
      <c r="D192" s="2"/>
    </row>
    <row r="193" spans="1:4" ht="12.75" customHeight="1">
      <c r="A193" s="203"/>
      <c r="B193" s="2"/>
      <c r="C193" s="2"/>
      <c r="D193" s="2"/>
    </row>
    <row r="194" spans="1:4" ht="12.75" customHeight="1">
      <c r="A194" s="203"/>
      <c r="B194" s="2"/>
      <c r="C194" s="2"/>
      <c r="D194" s="2"/>
    </row>
    <row r="195" spans="1:4" ht="12.75" customHeight="1">
      <c r="A195" s="203"/>
      <c r="B195" s="2"/>
      <c r="C195" s="2"/>
      <c r="D195" s="2"/>
    </row>
    <row r="196" spans="1:4" ht="12.75" customHeight="1">
      <c r="A196" s="203"/>
      <c r="B196" s="2"/>
      <c r="C196" s="2"/>
      <c r="D196" s="2"/>
    </row>
    <row r="197" spans="1:4" ht="12.75" customHeight="1">
      <c r="A197" s="203"/>
      <c r="B197" s="2"/>
      <c r="C197" s="2"/>
      <c r="D197" s="2"/>
    </row>
    <row r="198" spans="1:4" ht="12.75" customHeight="1">
      <c r="A198" s="203"/>
      <c r="B198" s="2"/>
      <c r="C198" s="2"/>
      <c r="D198" s="2"/>
    </row>
    <row r="199" spans="1:4" ht="12.75" customHeight="1">
      <c r="A199" s="203"/>
      <c r="B199" s="2"/>
      <c r="C199" s="2"/>
      <c r="D199" s="2"/>
    </row>
    <row r="200" spans="1:4" ht="12.75" customHeight="1">
      <c r="A200" s="203"/>
      <c r="B200" s="2"/>
      <c r="C200" s="2"/>
      <c r="D200" s="2"/>
    </row>
    <row r="201" spans="1:4" ht="12.75" customHeight="1">
      <c r="A201" s="203"/>
      <c r="B201" s="2"/>
      <c r="C201" s="2"/>
      <c r="D201" s="2"/>
    </row>
    <row r="202" spans="1:4" ht="12.75" customHeight="1">
      <c r="A202" s="203"/>
      <c r="B202" s="2"/>
      <c r="C202" s="2"/>
      <c r="D202" s="2"/>
    </row>
    <row r="203" spans="1:4" ht="12.75" customHeight="1">
      <c r="A203" s="203"/>
      <c r="B203" s="2"/>
      <c r="C203" s="2"/>
      <c r="D203" s="2"/>
    </row>
    <row r="204" spans="1:4" ht="12.75" customHeight="1">
      <c r="A204" s="203"/>
      <c r="B204" s="2"/>
      <c r="C204" s="2"/>
      <c r="D204" s="2"/>
    </row>
    <row r="205" spans="1:4" ht="12.75" customHeight="1">
      <c r="A205" s="203"/>
      <c r="B205" s="2"/>
      <c r="C205" s="2"/>
      <c r="D205" s="2"/>
    </row>
    <row r="206" spans="1:4" ht="12.75" customHeight="1">
      <c r="A206" s="203"/>
      <c r="B206" s="2"/>
      <c r="C206" s="2"/>
      <c r="D206" s="2"/>
    </row>
    <row r="207" spans="1:4" ht="12.75" customHeight="1">
      <c r="A207" s="203"/>
      <c r="B207" s="2"/>
      <c r="C207" s="2"/>
      <c r="D207" s="2"/>
    </row>
    <row r="208" spans="1:4" ht="12.75" customHeight="1">
      <c r="A208" s="203"/>
      <c r="B208" s="2"/>
      <c r="C208" s="2"/>
      <c r="D208" s="2"/>
    </row>
    <row r="209" spans="1:4" ht="12.75" customHeight="1">
      <c r="A209" s="203"/>
      <c r="B209" s="2"/>
      <c r="C209" s="2"/>
      <c r="D209" s="2"/>
    </row>
    <row r="210" spans="1:4" ht="12.75" customHeight="1">
      <c r="A210" s="203"/>
      <c r="B210" s="2"/>
      <c r="C210" s="2"/>
      <c r="D210" s="2"/>
    </row>
    <row r="211" spans="1:4" ht="12.75" customHeight="1">
      <c r="A211" s="203"/>
      <c r="B211" s="2"/>
      <c r="C211" s="2"/>
      <c r="D211" s="2"/>
    </row>
    <row r="212" spans="1:4" ht="12.75" customHeight="1">
      <c r="A212" s="203"/>
      <c r="B212" s="2"/>
      <c r="C212" s="2"/>
      <c r="D212" s="2"/>
    </row>
    <row r="213" spans="1:4" ht="12.75" customHeight="1">
      <c r="A213" s="203"/>
      <c r="B213" s="2"/>
      <c r="C213" s="2"/>
      <c r="D213" s="2"/>
    </row>
    <row r="214" spans="1:4" ht="12.75" customHeight="1">
      <c r="A214" s="203"/>
      <c r="B214" s="2"/>
      <c r="C214" s="2"/>
      <c r="D214" s="2"/>
    </row>
    <row r="215" spans="1:4" ht="12.75" customHeight="1">
      <c r="A215" s="203"/>
      <c r="B215" s="2"/>
      <c r="C215" s="2"/>
      <c r="D215" s="2"/>
    </row>
    <row r="216" spans="1:4" ht="12.75" customHeight="1">
      <c r="A216" s="203"/>
      <c r="B216" s="2"/>
      <c r="C216" s="2"/>
      <c r="D216" s="2"/>
    </row>
    <row r="217" spans="1:4" ht="12.75" customHeight="1">
      <c r="A217" s="203"/>
      <c r="B217" s="2"/>
      <c r="C217" s="2"/>
      <c r="D217" s="2"/>
    </row>
    <row r="218" spans="1:4" ht="12.75" customHeight="1">
      <c r="A218" s="203"/>
      <c r="B218" s="2"/>
      <c r="C218" s="2"/>
      <c r="D218" s="2"/>
    </row>
    <row r="219" spans="1:4" ht="12.75" customHeight="1">
      <c r="A219" s="203"/>
      <c r="B219" s="2"/>
      <c r="C219" s="2"/>
      <c r="D219" s="2"/>
    </row>
    <row r="220" spans="1:4" ht="12.75" customHeight="1">
      <c r="A220" s="203"/>
      <c r="B220" s="2"/>
      <c r="C220" s="2"/>
      <c r="D220" s="2"/>
    </row>
    <row r="221" spans="1:4" ht="12.75" customHeight="1">
      <c r="A221" s="203"/>
      <c r="B221" s="2"/>
      <c r="C221" s="2"/>
      <c r="D221" s="2"/>
    </row>
    <row r="222" spans="1:4" ht="12.75" customHeight="1">
      <c r="A222" s="203"/>
      <c r="B222" s="2"/>
      <c r="C222" s="2"/>
      <c r="D222" s="2"/>
    </row>
    <row r="223" spans="1:4" ht="12.75" customHeight="1">
      <c r="A223" s="203"/>
      <c r="B223" s="2"/>
      <c r="C223" s="2"/>
      <c r="D223" s="2"/>
    </row>
    <row r="224" spans="1:4" ht="12.75" customHeight="1">
      <c r="A224" s="203"/>
      <c r="B224" s="2"/>
      <c r="C224" s="2"/>
      <c r="D224" s="2"/>
    </row>
    <row r="225" spans="1:4" ht="12.75" customHeight="1">
      <c r="A225" s="203"/>
      <c r="B225" s="2"/>
      <c r="C225" s="2"/>
      <c r="D225" s="2"/>
    </row>
    <row r="226" spans="1:4" ht="12.75" customHeight="1">
      <c r="A226" s="203"/>
      <c r="B226" s="2"/>
      <c r="C226" s="2"/>
      <c r="D226" s="2"/>
    </row>
    <row r="227" spans="1:4" ht="12.75" customHeight="1">
      <c r="A227" s="203"/>
      <c r="B227" s="2"/>
      <c r="C227" s="2"/>
      <c r="D227" s="2"/>
    </row>
    <row r="228" spans="1:4" ht="12.75" customHeight="1">
      <c r="A228" s="203"/>
      <c r="B228" s="2"/>
      <c r="C228" s="2"/>
      <c r="D228" s="2"/>
    </row>
    <row r="229" spans="1:4" ht="12.75" customHeight="1">
      <c r="A229" s="203"/>
      <c r="B229" s="2"/>
      <c r="C229" s="2"/>
      <c r="D229" s="2"/>
    </row>
    <row r="230" spans="1:4" ht="12.75" customHeight="1">
      <c r="A230" s="203"/>
      <c r="B230" s="2"/>
      <c r="C230" s="2"/>
      <c r="D230" s="2"/>
    </row>
    <row r="231" spans="1:4" ht="12.75" customHeight="1">
      <c r="A231" s="203"/>
      <c r="B231" s="2"/>
      <c r="C231" s="2"/>
      <c r="D231" s="2"/>
    </row>
    <row r="232" spans="1:4" ht="12.75" customHeight="1">
      <c r="A232" s="203"/>
      <c r="B232" s="2"/>
      <c r="C232" s="2"/>
      <c r="D232" s="2"/>
    </row>
    <row r="233" spans="1:4" ht="12.75" customHeight="1">
      <c r="A233" s="203"/>
      <c r="B233" s="2"/>
      <c r="C233" s="2"/>
      <c r="D233" s="2"/>
    </row>
    <row r="234" spans="1:4" ht="12.75" customHeight="1">
      <c r="A234" s="203"/>
      <c r="B234" s="2"/>
      <c r="C234" s="2"/>
      <c r="D234" s="2"/>
    </row>
    <row r="235" spans="1:4" ht="12.75" customHeight="1">
      <c r="A235" s="203"/>
      <c r="B235" s="2"/>
      <c r="C235" s="2"/>
      <c r="D235" s="2"/>
    </row>
    <row r="236" spans="1:4" ht="12.75" customHeight="1">
      <c r="A236" s="203"/>
      <c r="B236" s="2"/>
      <c r="C236" s="2"/>
      <c r="D236" s="2"/>
    </row>
    <row r="237" spans="1:4" ht="12.75" customHeight="1">
      <c r="A237" s="203"/>
      <c r="B237" s="2"/>
      <c r="C237" s="2"/>
      <c r="D237" s="2"/>
    </row>
    <row r="238" spans="1:4" ht="12.75" customHeight="1">
      <c r="A238" s="203"/>
      <c r="B238" s="2"/>
      <c r="C238" s="2"/>
      <c r="D238" s="2"/>
    </row>
    <row r="239" spans="1:4" ht="12.75" customHeight="1">
      <c r="A239" s="203"/>
      <c r="B239" s="2"/>
      <c r="C239" s="2"/>
      <c r="D239" s="2"/>
    </row>
    <row r="240" spans="1:4" ht="12.75" customHeight="1">
      <c r="A240" s="203"/>
      <c r="B240" s="2"/>
      <c r="C240" s="2"/>
      <c r="D240" s="2"/>
    </row>
    <row r="241" spans="1:4" ht="12.75" customHeight="1">
      <c r="A241" s="203"/>
      <c r="B241" s="2"/>
      <c r="C241" s="2"/>
      <c r="D241" s="2"/>
    </row>
    <row r="242" spans="1:4" ht="12.75" customHeight="1">
      <c r="A242" s="203"/>
      <c r="B242" s="2"/>
      <c r="C242" s="2"/>
      <c r="D242" s="2"/>
    </row>
    <row r="243" spans="1:4" ht="12.75" customHeight="1">
      <c r="A243" s="203"/>
      <c r="B243" s="2"/>
      <c r="C243" s="2"/>
      <c r="D243" s="2"/>
    </row>
    <row r="244" spans="1:4" ht="12.75" customHeight="1">
      <c r="A244" s="203"/>
      <c r="B244" s="2"/>
      <c r="C244" s="2"/>
      <c r="D244" s="2"/>
    </row>
    <row r="245" spans="1:4" ht="15.75" customHeight="1"/>
    <row r="246" spans="1:4" ht="15.75" customHeight="1"/>
    <row r="247" spans="1:4" ht="15.75" customHeight="1"/>
    <row r="248" spans="1:4" ht="15.75" customHeight="1"/>
    <row r="249" spans="1:4" ht="15.75" customHeight="1"/>
    <row r="250" spans="1:4" ht="15.75" customHeight="1"/>
    <row r="251" spans="1:4" ht="15.75" customHeight="1"/>
    <row r="252" spans="1:4" ht="15.75" customHeight="1"/>
    <row r="253" spans="1:4" ht="15.75" customHeight="1"/>
    <row r="254" spans="1:4" ht="15.75" customHeight="1"/>
    <row r="255" spans="1:4" ht="15.75" customHeight="1"/>
    <row r="256" spans="1:4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A1:D1"/>
  </mergeCells>
  <conditionalFormatting sqref="D4:D6 D13:D17 D24:D30 D36:D39 D44">
    <cfRule type="expression" dxfId="20" priority="1">
      <formula>#REF!="Inne?"</formula>
    </cfRule>
  </conditionalFormatting>
  <conditionalFormatting sqref="C4:C5">
    <cfRule type="expression" dxfId="19" priority="2">
      <formula>#REF!="Kier?"</formula>
    </cfRule>
  </conditionalFormatting>
  <conditionalFormatting sqref="B4:B6 B13:B17 B24:B30 B36:B39 B44">
    <cfRule type="expression" dxfId="18" priority="3">
      <formula>#REF!="Podst?"</formula>
    </cfRule>
  </conditionalFormatting>
  <conditionalFormatting sqref="D7:D9 D11">
    <cfRule type="expression" dxfId="17" priority="4">
      <formula>#REF!="Inne?"</formula>
    </cfRule>
  </conditionalFormatting>
  <conditionalFormatting sqref="B7:B9 B11">
    <cfRule type="expression" dxfId="16" priority="5">
      <formula>#REF!="Podst?"</formula>
    </cfRule>
  </conditionalFormatting>
  <conditionalFormatting sqref="D12">
    <cfRule type="expression" dxfId="15" priority="6">
      <formula>#REF!="Inne?"</formula>
    </cfRule>
  </conditionalFormatting>
  <conditionalFormatting sqref="B12">
    <cfRule type="expression" dxfId="14" priority="7">
      <formula>#REF!="Podst?"</formula>
    </cfRule>
  </conditionalFormatting>
  <conditionalFormatting sqref="D18:D21">
    <cfRule type="expression" dxfId="13" priority="8">
      <formula>#REF!="Inne?"</formula>
    </cfRule>
  </conditionalFormatting>
  <conditionalFormatting sqref="B18:B21">
    <cfRule type="expression" dxfId="12" priority="9">
      <formula>#REF!="Podst?"</formula>
    </cfRule>
  </conditionalFormatting>
  <conditionalFormatting sqref="D22:D23">
    <cfRule type="expression" dxfId="11" priority="10">
      <formula>#REF!="Inne?"</formula>
    </cfRule>
  </conditionalFormatting>
  <conditionalFormatting sqref="B22:B23">
    <cfRule type="expression" dxfId="10" priority="11">
      <formula>#REF!="Podst?"</formula>
    </cfRule>
  </conditionalFormatting>
  <conditionalFormatting sqref="D32:D35">
    <cfRule type="expression" dxfId="9" priority="12">
      <formula>#REF!="Inne?"</formula>
    </cfRule>
  </conditionalFormatting>
  <conditionalFormatting sqref="B32:B35">
    <cfRule type="expression" dxfId="8" priority="13">
      <formula>#REF!="Podst?"</formula>
    </cfRule>
  </conditionalFormatting>
  <conditionalFormatting sqref="D40">
    <cfRule type="expression" dxfId="7" priority="14">
      <formula>#REF!="Inne?"</formula>
    </cfRule>
  </conditionalFormatting>
  <conditionalFormatting sqref="B40">
    <cfRule type="expression" dxfId="6" priority="15">
      <formula>#REF!="Podst?"</formula>
    </cfRule>
  </conditionalFormatting>
  <conditionalFormatting sqref="D41:D43">
    <cfRule type="expression" dxfId="5" priority="16">
      <formula>#REF!="Inne?"</formula>
    </cfRule>
  </conditionalFormatting>
  <conditionalFormatting sqref="B41:B43">
    <cfRule type="expression" dxfId="4" priority="17">
      <formula>#REF!="Podst?"</formula>
    </cfRule>
  </conditionalFormatting>
  <conditionalFormatting sqref="D10">
    <cfRule type="expression" dxfId="3" priority="18">
      <formula>#REF!="Inne?"</formula>
    </cfRule>
  </conditionalFormatting>
  <conditionalFormatting sqref="B10">
    <cfRule type="expression" dxfId="2" priority="19">
      <formula>#REF!="Podst?"</formula>
    </cfRule>
  </conditionalFormatting>
  <conditionalFormatting sqref="D31">
    <cfRule type="expression" dxfId="1" priority="20">
      <formula>#REF!="Inne?"</formula>
    </cfRule>
  </conditionalFormatting>
  <conditionalFormatting sqref="B31">
    <cfRule type="expression" dxfId="0" priority="21">
      <formula>#REF!="Podst?"</formula>
    </cfRule>
  </conditionalFormatting>
  <pageMargins left="0.7" right="0.7" top="0.75" bottom="0.75" header="0" footer="0"/>
  <pageSetup paperSize="9" scale="65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3CDDD"/>
  </sheetPr>
  <dimension ref="A1:X1000"/>
  <sheetViews>
    <sheetView workbookViewId="0"/>
  </sheetViews>
  <sheetFormatPr defaultColWidth="14.42578125" defaultRowHeight="15" customHeight="1"/>
  <cols>
    <col min="1" max="1" width="8.7109375" customWidth="1"/>
    <col min="2" max="3" width="40.7109375" customWidth="1"/>
    <col min="4" max="24" width="8.7109375" customWidth="1"/>
  </cols>
  <sheetData>
    <row r="1" spans="1:24" ht="15.75">
      <c r="A1" s="271" t="s">
        <v>274</v>
      </c>
      <c r="B1" s="272"/>
      <c r="C1" s="272"/>
      <c r="D1" s="273"/>
    </row>
    <row r="2" spans="1:24">
      <c r="A2" s="274" t="s">
        <v>275</v>
      </c>
      <c r="B2" s="275"/>
      <c r="C2" s="275"/>
      <c r="D2" s="276"/>
    </row>
    <row r="3" spans="1:24" ht="60">
      <c r="A3" s="232" t="s">
        <v>276</v>
      </c>
      <c r="B3" s="233" t="s">
        <v>277</v>
      </c>
      <c r="C3" s="234" t="s">
        <v>278</v>
      </c>
      <c r="D3" s="235" t="s">
        <v>279</v>
      </c>
    </row>
    <row r="4" spans="1:24">
      <c r="A4" s="277" t="s">
        <v>280</v>
      </c>
      <c r="B4" s="263"/>
      <c r="C4" s="263"/>
      <c r="D4" s="264"/>
    </row>
    <row r="5" spans="1:24" ht="45">
      <c r="A5" s="236" t="s">
        <v>165</v>
      </c>
      <c r="B5" s="237" t="s">
        <v>281</v>
      </c>
      <c r="C5" s="238" t="s">
        <v>220</v>
      </c>
      <c r="D5" s="236" t="s">
        <v>165</v>
      </c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1:24" ht="45">
      <c r="A6" s="198" t="s">
        <v>169</v>
      </c>
      <c r="B6" s="239" t="s">
        <v>282</v>
      </c>
      <c r="C6" s="240" t="s">
        <v>224</v>
      </c>
      <c r="D6" s="241" t="s">
        <v>169</v>
      </c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4" ht="12.75">
      <c r="A7" s="278" t="s">
        <v>283</v>
      </c>
      <c r="B7" s="263"/>
      <c r="C7" s="263"/>
      <c r="D7" s="264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4" ht="60">
      <c r="A8" s="242" t="s">
        <v>179</v>
      </c>
      <c r="B8" s="267" t="s">
        <v>284</v>
      </c>
      <c r="C8" s="243" t="s">
        <v>235</v>
      </c>
      <c r="D8" s="242" t="s">
        <v>179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</row>
    <row r="9" spans="1:24" ht="60">
      <c r="A9" s="244" t="s">
        <v>181</v>
      </c>
      <c r="B9" s="268"/>
      <c r="C9" s="243" t="s">
        <v>237</v>
      </c>
      <c r="D9" s="244" t="s">
        <v>181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1:24" ht="75">
      <c r="A10" s="244" t="s">
        <v>180</v>
      </c>
      <c r="B10" s="269"/>
      <c r="C10" s="243" t="s">
        <v>236</v>
      </c>
      <c r="D10" s="244" t="s">
        <v>180</v>
      </c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1:24" ht="45">
      <c r="A11" s="245" t="s">
        <v>188</v>
      </c>
      <c r="B11" s="267" t="s">
        <v>285</v>
      </c>
      <c r="C11" s="243" t="s">
        <v>244</v>
      </c>
      <c r="D11" s="245" t="s">
        <v>188</v>
      </c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1:24" ht="75">
      <c r="A12" s="244" t="s">
        <v>184</v>
      </c>
      <c r="B12" s="279"/>
      <c r="C12" s="243" t="s">
        <v>286</v>
      </c>
      <c r="D12" s="244" t="s">
        <v>184</v>
      </c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1:24" ht="90">
      <c r="A13" s="244" t="s">
        <v>189</v>
      </c>
      <c r="B13" s="280" t="s">
        <v>287</v>
      </c>
      <c r="C13" s="243" t="s">
        <v>288</v>
      </c>
      <c r="D13" s="244" t="s">
        <v>189</v>
      </c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1:24" ht="60">
      <c r="A14" s="244" t="s">
        <v>190</v>
      </c>
      <c r="B14" s="268"/>
      <c r="C14" s="243" t="s">
        <v>246</v>
      </c>
      <c r="D14" s="244" t="s">
        <v>190</v>
      </c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1:24" ht="30">
      <c r="A15" s="245" t="s">
        <v>182</v>
      </c>
      <c r="B15" s="267" t="s">
        <v>289</v>
      </c>
      <c r="C15" s="246" t="s">
        <v>238</v>
      </c>
      <c r="D15" s="245" t="s">
        <v>182</v>
      </c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1:24" ht="75">
      <c r="A16" s="244" t="s">
        <v>183</v>
      </c>
      <c r="B16" s="268"/>
      <c r="C16" s="246" t="s">
        <v>239</v>
      </c>
      <c r="D16" s="244" t="s">
        <v>183</v>
      </c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1:24" ht="45">
      <c r="A17" s="244" t="s">
        <v>193</v>
      </c>
      <c r="B17" s="269"/>
      <c r="C17" s="246" t="s">
        <v>290</v>
      </c>
      <c r="D17" s="244" t="s">
        <v>193</v>
      </c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1:24" ht="12.75" customHeight="1">
      <c r="A18" s="247"/>
      <c r="B18" s="248"/>
      <c r="C18" s="248"/>
      <c r="D18" s="247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1:24" ht="12.75" customHeight="1">
      <c r="A19" s="247"/>
      <c r="B19" s="248"/>
      <c r="C19" s="249"/>
      <c r="D19" s="247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1:24" ht="12.75" customHeight="1">
      <c r="A20" s="247"/>
      <c r="B20" s="248"/>
      <c r="C20" s="249"/>
      <c r="D20" s="106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1:24" ht="12.75" customHeight="1">
      <c r="A21" s="270"/>
      <c r="B21" s="255"/>
      <c r="C21" s="255"/>
      <c r="D21" s="256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ht="12.75" customHeight="1">
      <c r="A22" s="250"/>
      <c r="B22" s="251"/>
      <c r="C22" s="252"/>
      <c r="D22" s="106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</row>
    <row r="23" spans="1:24" ht="12.75" customHeight="1">
      <c r="A23" s="250"/>
      <c r="B23" s="251"/>
      <c r="C23" s="252"/>
      <c r="D23" s="106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</row>
    <row r="24" spans="1:24" ht="12.75" customHeight="1">
      <c r="A24" s="250"/>
      <c r="B24" s="251"/>
      <c r="C24" s="252"/>
      <c r="D24" s="106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</row>
    <row r="25" spans="1:24" ht="12.75" customHeight="1">
      <c r="A25" s="250"/>
      <c r="B25" s="251"/>
      <c r="C25" s="253"/>
      <c r="D25" s="106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 ht="12.75" customHeight="1">
      <c r="A26" s="250"/>
      <c r="B26" s="251"/>
      <c r="C26" s="252"/>
      <c r="D26" s="106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1:24" ht="12.75" customHeight="1">
      <c r="A27" s="250"/>
      <c r="B27" s="251"/>
      <c r="C27" s="249"/>
      <c r="D27" s="10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ht="12.75" customHeight="1">
      <c r="A28" s="250"/>
      <c r="B28" s="251"/>
      <c r="C28" s="252"/>
      <c r="D28" s="106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1:24" ht="12.75" customHeight="1">
      <c r="A29" s="250"/>
      <c r="B29" s="251"/>
      <c r="C29" s="252"/>
      <c r="D29" s="106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 ht="12.75" customHeight="1">
      <c r="A30" s="250"/>
      <c r="B30" s="251"/>
      <c r="C30" s="252"/>
      <c r="D30" s="106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</row>
    <row r="31" spans="1:24" ht="12.75" customHeight="1">
      <c r="A31" s="250"/>
      <c r="B31" s="251"/>
      <c r="C31" s="249"/>
      <c r="D31" s="106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1:24" ht="12.75" customHeight="1">
      <c r="A32" s="250"/>
      <c r="B32" s="251"/>
      <c r="C32" s="249"/>
      <c r="D32" s="106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</row>
    <row r="33" spans="1:24" ht="12.75" customHeight="1">
      <c r="A33" s="250"/>
      <c r="B33" s="251"/>
      <c r="C33" s="249"/>
      <c r="D33" s="106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1:24" ht="12.75" customHeight="1">
      <c r="A34" s="250"/>
      <c r="B34" s="251"/>
      <c r="C34" s="252"/>
      <c r="D34" s="106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1:24" ht="12.75" customHeight="1">
      <c r="A35" s="250"/>
      <c r="B35" s="251"/>
      <c r="C35" s="249"/>
      <c r="D35" s="106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1:24" ht="12.75" customHeight="1">
      <c r="A36" s="250"/>
      <c r="B36" s="251"/>
      <c r="C36" s="252"/>
      <c r="D36" s="106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</row>
    <row r="37" spans="1:24" ht="12.75" customHeight="1">
      <c r="A37" s="250"/>
      <c r="B37" s="251"/>
      <c r="C37" s="252"/>
      <c r="D37" s="106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1:24" ht="12.75" customHeight="1">
      <c r="A38" s="250"/>
      <c r="B38" s="251"/>
      <c r="C38" s="253"/>
      <c r="D38" s="106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</row>
    <row r="39" spans="1:24" ht="12.75" customHeight="1">
      <c r="A39" s="250"/>
      <c r="B39" s="251"/>
      <c r="C39" s="249"/>
      <c r="D39" s="106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</row>
    <row r="40" spans="1:24" ht="38.25" customHeight="1">
      <c r="A40" s="250"/>
      <c r="B40" s="251"/>
      <c r="C40" s="249"/>
      <c r="D40" s="106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1:24" ht="12.75" customHeight="1">
      <c r="A41" s="270"/>
      <c r="B41" s="255"/>
      <c r="C41" s="255"/>
      <c r="D41" s="256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</row>
    <row r="42" spans="1:24" ht="68.25" customHeight="1">
      <c r="A42" s="250"/>
      <c r="B42" s="251"/>
      <c r="C42" s="248"/>
      <c r="D42" s="106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</row>
    <row r="43" spans="1:24" ht="63.75" customHeight="1">
      <c r="A43" s="250"/>
      <c r="B43" s="251"/>
      <c r="C43" s="248"/>
      <c r="D43" s="106"/>
    </row>
    <row r="44" spans="1:24" ht="12.75" customHeight="1">
      <c r="A44" s="250"/>
      <c r="B44" s="251"/>
      <c r="C44" s="248"/>
      <c r="D44" s="102"/>
    </row>
    <row r="45" spans="1:24" ht="12.75" customHeight="1">
      <c r="A45" s="56"/>
      <c r="B45" s="56"/>
      <c r="C45" s="56"/>
      <c r="D45" s="56"/>
    </row>
    <row r="46" spans="1:24" ht="12.75" customHeight="1">
      <c r="A46" s="56"/>
      <c r="B46" s="56"/>
      <c r="C46" s="56"/>
      <c r="D46" s="56"/>
    </row>
    <row r="47" spans="1:24" ht="12.75" customHeight="1">
      <c r="A47" s="56"/>
      <c r="B47" s="56"/>
      <c r="C47" s="56"/>
      <c r="D47" s="56"/>
    </row>
    <row r="48" spans="1:24" ht="12.75" customHeight="1">
      <c r="A48" s="56"/>
      <c r="B48" s="56"/>
      <c r="C48" s="56"/>
      <c r="D48" s="56"/>
    </row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0">
    <mergeCell ref="B15:B17"/>
    <mergeCell ref="A21:D21"/>
    <mergeCell ref="A41:D41"/>
    <mergeCell ref="A1:D1"/>
    <mergeCell ref="A2:D2"/>
    <mergeCell ref="A4:D4"/>
    <mergeCell ref="A7:D7"/>
    <mergeCell ref="B8:B10"/>
    <mergeCell ref="B11:B12"/>
    <mergeCell ref="B13:B14"/>
  </mergeCells>
  <pageMargins left="0.7" right="0.7" top="0.75" bottom="0.75" header="0" footer="0"/>
  <pageSetup paperSize="9" orientation="portrait"/>
  <rowBreaks count="1" manualBreakCount="1">
    <brk id="2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8</vt:i4>
      </vt:variant>
      <vt:variant>
        <vt:lpstr>Zakresy nazwane</vt:lpstr>
      </vt:variant>
      <vt:variant>
        <vt:i4>18</vt:i4>
      </vt:variant>
    </vt:vector>
  </HeadingPairs>
  <TitlesOfParts>
    <vt:vector size="26" baseType="lpstr">
      <vt:lpstr>NieStac</vt:lpstr>
      <vt:lpstr>Tabela_efektów</vt:lpstr>
      <vt:lpstr>Wiedza</vt:lpstr>
      <vt:lpstr>Umiejętności</vt:lpstr>
      <vt:lpstr>Kompetencje</vt:lpstr>
      <vt:lpstr>Statystyki</vt:lpstr>
      <vt:lpstr>Kompetencje_inżynierskie</vt:lpstr>
      <vt:lpstr>Opis_efektów_inż</vt:lpstr>
      <vt:lpstr>NieStac!_rok1</vt:lpstr>
      <vt:lpstr>NieStac!_rok4</vt:lpstr>
      <vt:lpstr>NieStac!_sem1</vt:lpstr>
      <vt:lpstr>NieStac!_sem2</vt:lpstr>
      <vt:lpstr>NieStac!_sem3</vt:lpstr>
      <vt:lpstr>NieStac!_sem4</vt:lpstr>
      <vt:lpstr>NieStac!_sem7</vt:lpstr>
      <vt:lpstr>NieStac!_wyk1</vt:lpstr>
      <vt:lpstr>NieStac!_wyk2</vt:lpstr>
      <vt:lpstr>NieStac!_wyk3</vt:lpstr>
      <vt:lpstr>NieStac!_wyk7</vt:lpstr>
      <vt:lpstr>NieStac!all</vt:lpstr>
      <vt:lpstr>NieStac!Obszar_wydruku</vt:lpstr>
      <vt:lpstr>NieStac!suma1</vt:lpstr>
      <vt:lpstr>NieStac!suma2</vt:lpstr>
      <vt:lpstr>NieStac!suma3</vt:lpstr>
      <vt:lpstr>NieStac!suma4</vt:lpstr>
      <vt:lpstr>NieStac!suma7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Zbyszko Królikowski;Katarzyna Małkowska</dc:creator>
  <cp:lastModifiedBy>Damian</cp:lastModifiedBy>
  <cp:lastPrinted>2023-04-12T13:15:18Z</cp:lastPrinted>
  <dcterms:created xsi:type="dcterms:W3CDTF">2008-06-20T16:27:18Z</dcterms:created>
  <dcterms:modified xsi:type="dcterms:W3CDTF">2023-04-12T13:16:16Z</dcterms:modified>
</cp:coreProperties>
</file>